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OSA\QPE\01_QUALITE\INDICATEURS_FLASH\PH\2020\1 - Préparation enquête\"/>
    </mc:Choice>
  </mc:AlternateContent>
  <workbookProtection workbookAlgorithmName="SHA-512" workbookHashValue="drjIo0Zi6Mt82PxrAFGRHsm4u0FCT358fYIB6i5jfswFxHBmgp9yKwH0ZrpPAWxwWwghI+GTao+O8hWHWghLkg==" workbookSaltValue="GVglS08PGki8cXr6DO+JUw==" workbookSpinCount="100000" lockStructure="1"/>
  <bookViews>
    <workbookView xWindow="-120" yWindow="-120" windowWidth="25440" windowHeight="15396"/>
  </bookViews>
  <sheets>
    <sheet name="Accueil" sheetId="8" r:id="rId1"/>
    <sheet name="DONNEES_A_RENSEIGNER" sheetId="7" r:id="rId2"/>
    <sheet name="Categ_concernees" sheetId="6" state="hidden" r:id="rId3"/>
    <sheet name="Liste_régionale_ESMS" sheetId="2" r:id="rId4"/>
    <sheet name="Liste_déroulante" sheetId="5" state="hidden" r:id="rId5"/>
  </sheets>
  <externalReferences>
    <externalReference r:id="rId6"/>
  </externalReferences>
  <definedNames>
    <definedName name="_xlnm._FilterDatabase" localSheetId="2" hidden="1">Categ_concernees!$A$1:$T$69</definedName>
    <definedName name="_xlnm._FilterDatabase" localSheetId="3" hidden="1">Liste_régionale_ESMS!$A$5:$G$154</definedName>
    <definedName name="_xlnm.Print_Titles" localSheetId="1">DONNEES_A_RENSEIGNER!$18:$18</definedName>
    <definedName name="_xlnm.Print_Area" localSheetId="0">Accueil!$A$1:$B$33</definedName>
    <definedName name="_xlnm.Print_Area" localSheetId="1">DONNEES_A_RENSEIGNER!$A$1:$F$82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69" i="6" l="1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D70" i="6"/>
  <c r="U48" i="6" l="1"/>
  <c r="U3" i="6" l="1"/>
  <c r="U4" i="6"/>
  <c r="U5" i="6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63" i="6"/>
  <c r="U64" i="6"/>
  <c r="U65" i="6"/>
  <c r="U66" i="6"/>
  <c r="U67" i="6"/>
  <c r="U68" i="6"/>
  <c r="F45" i="7" l="1"/>
  <c r="F75" i="7" l="1"/>
  <c r="F76" i="7"/>
  <c r="F77" i="7"/>
  <c r="F24" i="7" l="1"/>
  <c r="D15" i="7" l="1"/>
  <c r="D14" i="7"/>
  <c r="D13" i="7"/>
  <c r="D12" i="7"/>
  <c r="D11" i="7"/>
  <c r="G68" i="7" l="1"/>
  <c r="G76" i="7"/>
  <c r="G52" i="7"/>
  <c r="G60" i="7"/>
  <c r="G38" i="7"/>
  <c r="G35" i="7"/>
  <c r="G69" i="7"/>
  <c r="G77" i="7"/>
  <c r="G53" i="7"/>
  <c r="G61" i="7"/>
  <c r="G39" i="7"/>
  <c r="G29" i="7"/>
  <c r="G25" i="7"/>
  <c r="G30" i="7"/>
  <c r="G70" i="7"/>
  <c r="G78" i="7"/>
  <c r="G54" i="7"/>
  <c r="G62" i="7"/>
  <c r="G40" i="7"/>
  <c r="G21" i="7"/>
  <c r="G71" i="7"/>
  <c r="G79" i="7"/>
  <c r="G55" i="7"/>
  <c r="G63" i="7"/>
  <c r="G41" i="7"/>
  <c r="G31" i="7"/>
  <c r="G72" i="7"/>
  <c r="G67" i="7"/>
  <c r="G56" i="7"/>
  <c r="G64" i="7"/>
  <c r="G42" i="7"/>
  <c r="G32" i="7"/>
  <c r="G23" i="7"/>
  <c r="G73" i="7"/>
  <c r="G49" i="7"/>
  <c r="G57" i="7"/>
  <c r="G48" i="7"/>
  <c r="G43" i="7"/>
  <c r="G28" i="7"/>
  <c r="G36" i="7"/>
  <c r="G22" i="7"/>
  <c r="G51" i="7"/>
  <c r="G59" i="7"/>
  <c r="G45" i="7"/>
  <c r="G24" i="7"/>
  <c r="G74" i="7"/>
  <c r="G50" i="7"/>
  <c r="G58" i="7"/>
  <c r="G44" i="7"/>
  <c r="G75" i="7"/>
  <c r="G37" i="7"/>
  <c r="F64" i="7"/>
  <c r="C63" i="7" l="1"/>
  <c r="C51" i="7"/>
  <c r="F51" i="7"/>
  <c r="F50" i="7" l="1"/>
  <c r="C31" i="7"/>
  <c r="C30" i="7"/>
  <c r="U2" i="6" l="1"/>
  <c r="F79" i="7" l="1"/>
  <c r="F78" i="7"/>
  <c r="F74" i="7"/>
  <c r="F73" i="7"/>
  <c r="F72" i="7"/>
  <c r="F69" i="7"/>
  <c r="F71" i="7"/>
  <c r="F70" i="7"/>
  <c r="F68" i="7"/>
  <c r="F67" i="7"/>
  <c r="F63" i="7"/>
  <c r="F62" i="7"/>
  <c r="F61" i="7"/>
  <c r="F60" i="7"/>
  <c r="F59" i="7"/>
  <c r="F58" i="7"/>
  <c r="F57" i="7"/>
  <c r="F56" i="7"/>
  <c r="F55" i="7"/>
  <c r="F54" i="7"/>
  <c r="F53" i="7"/>
  <c r="F52" i="7"/>
  <c r="F49" i="7"/>
  <c r="F48" i="7"/>
  <c r="F43" i="7"/>
  <c r="F42" i="7"/>
  <c r="F41" i="7"/>
  <c r="F40" i="7"/>
  <c r="F39" i="7"/>
  <c r="F38" i="7"/>
  <c r="F37" i="7"/>
  <c r="F36" i="7"/>
  <c r="F35" i="7"/>
  <c r="F31" i="7"/>
  <c r="F30" i="7"/>
  <c r="F29" i="7"/>
  <c r="F28" i="7"/>
  <c r="F25" i="7"/>
</calcChain>
</file>

<file path=xl/sharedStrings.xml><?xml version="1.0" encoding="utf-8"?>
<sst xmlns="http://schemas.openxmlformats.org/spreadsheetml/2006/main" count="892" uniqueCount="506">
  <si>
    <t>N°FINESS (géographique) :</t>
  </si>
  <si>
    <t>Raison sociale du Géographique :</t>
  </si>
  <si>
    <t xml:space="preserve">Commune de la structure : </t>
  </si>
  <si>
    <t>Catégorie de la structure :</t>
  </si>
  <si>
    <t xml:space="preserve">N°FINESS (juridique) : </t>
  </si>
  <si>
    <t>Raison sociale du Juridique :</t>
  </si>
  <si>
    <t>Adresse mail 
(pour réception de votre fiche individuelle de résultat):</t>
  </si>
  <si>
    <t>I</t>
  </si>
  <si>
    <t>II</t>
  </si>
  <si>
    <t>QUALITE DE L'ACCOMPAGNEMENT ET DES SOINS :</t>
  </si>
  <si>
    <t>III</t>
  </si>
  <si>
    <t>SECURITE DE L'ACCOMPAGNEMENT :</t>
  </si>
  <si>
    <t>Existence d'un protocole encadrant les contentions (physiques et chimiques)</t>
  </si>
  <si>
    <t>IV</t>
  </si>
  <si>
    <t>V</t>
  </si>
  <si>
    <t xml:space="preserve">SECURITE DU CIRCUIT DU MEDICAMENT : </t>
  </si>
  <si>
    <t>Réalisation de l'autodiagnostic du circuit du médicament avec l'outil HANDICIMED proposé par l'ARS (hors PUI)</t>
  </si>
  <si>
    <t>Mise en place d'un plan d'actions formalisé de sécurisation du circuit du médicament</t>
  </si>
  <si>
    <t>VI</t>
  </si>
  <si>
    <t>Nombre de personnes accueillies disposant d'un dossier de liaison d'urgence (DLU) ou d'une fiche de liaison</t>
  </si>
  <si>
    <t>Département</t>
  </si>
  <si>
    <t>Finess Géographique</t>
  </si>
  <si>
    <t>Raison sociale du Géographique</t>
  </si>
  <si>
    <t>Commune du Géographique</t>
  </si>
  <si>
    <t>Finess Juridique</t>
  </si>
  <si>
    <t>Raison sociale du Juridique</t>
  </si>
  <si>
    <t>I.M.E.</t>
  </si>
  <si>
    <t>VERTOU</t>
  </si>
  <si>
    <t>NANTES</t>
  </si>
  <si>
    <t>I.T.E.P.</t>
  </si>
  <si>
    <t>ADAPEI 44</t>
  </si>
  <si>
    <t>BLAIN</t>
  </si>
  <si>
    <t>ST HERBLAIN</t>
  </si>
  <si>
    <t>APAJH 44</t>
  </si>
  <si>
    <t>I.E.M.</t>
  </si>
  <si>
    <t>APEI LES PAPILLONS BLANCS OUEST 44</t>
  </si>
  <si>
    <t>CARQUEFOU</t>
  </si>
  <si>
    <t>E.S.A.T.</t>
  </si>
  <si>
    <t>ASSOCIATION L'ETAPE</t>
  </si>
  <si>
    <t>REZE</t>
  </si>
  <si>
    <t>PONTCHATEAU</t>
  </si>
  <si>
    <t>C.A.M.S.P.</t>
  </si>
  <si>
    <t>SAVENAY</t>
  </si>
  <si>
    <t>GUERANDE</t>
  </si>
  <si>
    <t>S.E.S.S.A.D.</t>
  </si>
  <si>
    <t>FONDATION OVE</t>
  </si>
  <si>
    <t>MAS SUD LOIRE - L'EPEAU</t>
  </si>
  <si>
    <t>BOUGUENAIS</t>
  </si>
  <si>
    <t>M.A.S.</t>
  </si>
  <si>
    <t>MAS FRAICHE PASQUIER</t>
  </si>
  <si>
    <t>COUERON</t>
  </si>
  <si>
    <t>MAS DE L'HÔPITAL SÈVRE ET LOIRE</t>
  </si>
  <si>
    <t>C.M.P.P.</t>
  </si>
  <si>
    <t>MAS ST JEAN DE DIEU</t>
  </si>
  <si>
    <t>LE CROISIC</t>
  </si>
  <si>
    <t>FONDATION SAINT JEAN DE DIEU</t>
  </si>
  <si>
    <t>MAS OCEANE</t>
  </si>
  <si>
    <t>EPMS LE LITTORAL</t>
  </si>
  <si>
    <t>F.A.M.</t>
  </si>
  <si>
    <t>ST SEBASTIEN SUR LOIRE</t>
  </si>
  <si>
    <t>SESAME AUTISME 44 ASITP</t>
  </si>
  <si>
    <t>SAMSAH POLE ADULTES 44 APF</t>
  </si>
  <si>
    <t>S.A.M.S.A.H.</t>
  </si>
  <si>
    <t>FAM LA HAUTE MITRIE</t>
  </si>
  <si>
    <t>FAM NOTRE DAME DE TERRE NEUVE</t>
  </si>
  <si>
    <t>CHAUVE</t>
  </si>
  <si>
    <t>ASSOCIATION VOIR ENSEMBLE</t>
  </si>
  <si>
    <t>CPO/CRP LA TOURMALINE</t>
  </si>
  <si>
    <t>UGECAM BRETAGNE ET PAYS DE LA LOIRE</t>
  </si>
  <si>
    <t>SAMSAH LES HAUTS THEBAUDIERES</t>
  </si>
  <si>
    <t>MAS DE LA SEVRE</t>
  </si>
  <si>
    <t>CPO/CRP LES HAUTS THEBAUDIERES</t>
  </si>
  <si>
    <t>UEROS</t>
  </si>
  <si>
    <t>MAS OPALINE</t>
  </si>
  <si>
    <t>NORT SUR ERDRE</t>
  </si>
  <si>
    <t>MAS HORIZONS</t>
  </si>
  <si>
    <t>FAM HORIZONS</t>
  </si>
  <si>
    <t>LE GAVRE</t>
  </si>
  <si>
    <t>ETAB PUBLIC MEDICO SOCIAL L'EHRETIA</t>
  </si>
  <si>
    <t>FAM CENTRE ST JEAN DE DIEU</t>
  </si>
  <si>
    <t>MAS SUD LOIRE - LES LOGES</t>
  </si>
  <si>
    <t>MONTBERT</t>
  </si>
  <si>
    <t>MAS SESAME AUTISME</t>
  </si>
  <si>
    <t>FAM LES LUCINES</t>
  </si>
  <si>
    <t>FAM LE HAMEAU</t>
  </si>
  <si>
    <t>BOUVRON</t>
  </si>
  <si>
    <t>MAS DIAPASON</t>
  </si>
  <si>
    <t>FAM LEJEUNE</t>
  </si>
  <si>
    <t>ETABLISSEMENT PUBLIC SOCIAL LEJEUNE</t>
  </si>
  <si>
    <t>FAM LA MADELEINE</t>
  </si>
  <si>
    <t>FOYER DE LA MADELEINE</t>
  </si>
  <si>
    <t>AREAMS</t>
  </si>
  <si>
    <t>FAM DIAPASON</t>
  </si>
  <si>
    <t>GRANDCHAMPS DES FONTAINES</t>
  </si>
  <si>
    <t>SAMSAH ILE DE NANTES</t>
  </si>
  <si>
    <t>VERNANTES</t>
  </si>
  <si>
    <t>ALAHMI</t>
  </si>
  <si>
    <t>ASS LA RESIDENCE SOCIALE</t>
  </si>
  <si>
    <t>ANGERS</t>
  </si>
  <si>
    <t>SAUMUR</t>
  </si>
  <si>
    <t>ADAPEI 49</t>
  </si>
  <si>
    <t>BOUCHEMAINE</t>
  </si>
  <si>
    <t>CHOLET</t>
  </si>
  <si>
    <t>ASSOCIATION LES RECOLLETS LA TREMBLAYE</t>
  </si>
  <si>
    <t>MAS LE GIBERTIN</t>
  </si>
  <si>
    <t>AVRILLE</t>
  </si>
  <si>
    <t>UEROS ARCEAU ANJOU</t>
  </si>
  <si>
    <t>SAMSAH GATE ARGENT HABITAT SERVICE</t>
  </si>
  <si>
    <t>ASSOCIATION FRANCAISE MYOPATHIE</t>
  </si>
  <si>
    <t>MAS LA PALOMBERIE</t>
  </si>
  <si>
    <t>MAS YOLAINE DE KEPPER</t>
  </si>
  <si>
    <t>FAM LA LONGUE CHAUVIERE</t>
  </si>
  <si>
    <t>FAM PERCE NEIGE</t>
  </si>
  <si>
    <t>MAS PASTEL DE LOIRE</t>
  </si>
  <si>
    <t>ASSOCIATION ANNE DE LA GIROUARDIERE</t>
  </si>
  <si>
    <t>MAS CESAME PORT THIBAULT</t>
  </si>
  <si>
    <t>FAM LE GIBERTIN</t>
  </si>
  <si>
    <t>MAS ESPACES</t>
  </si>
  <si>
    <t>MAS DE BRIANÇON</t>
  </si>
  <si>
    <t>FAM DE TRESSE</t>
  </si>
  <si>
    <t>ST GEORGES SUR LOIRE</t>
  </si>
  <si>
    <t>SAMSAH ADAPEI 49 ANGERS</t>
  </si>
  <si>
    <t>FAM LA PINSONNERIE</t>
  </si>
  <si>
    <t>MAS MADELEINE ROCHAS</t>
  </si>
  <si>
    <t>FAM MADELEINE ROCHAS</t>
  </si>
  <si>
    <t>FAM LA FAUVETTERIE</t>
  </si>
  <si>
    <t>FAM LES LOGIS DU BOIS</t>
  </si>
  <si>
    <t>SAMSAH ARCEAU ANJOU</t>
  </si>
  <si>
    <t>MAS LA ROGERIE</t>
  </si>
  <si>
    <t>MAS LES ROMANS</t>
  </si>
  <si>
    <t>LAVAL</t>
  </si>
  <si>
    <t>ADAPEI 53</t>
  </si>
  <si>
    <t>MAS BLANCHE NEIGE</t>
  </si>
  <si>
    <t>BAIS</t>
  </si>
  <si>
    <t>POLE MEDICO-SOCIAL BAIS/HAMBERS</t>
  </si>
  <si>
    <t>MAYENNE</t>
  </si>
  <si>
    <t>MAS L'OCEANE</t>
  </si>
  <si>
    <t>EPSMS LA FILOUSIERE</t>
  </si>
  <si>
    <t>MAS THERESE VOHL</t>
  </si>
  <si>
    <t>SAMSAH DI DJINH</t>
  </si>
  <si>
    <t>SAMSAH LA FILOUSIERE</t>
  </si>
  <si>
    <t>FAM THERESE VOHL</t>
  </si>
  <si>
    <t>FAM THERESE VOHL SITE DU TERTRE</t>
  </si>
  <si>
    <t>FAM LA FILOUSIERE</t>
  </si>
  <si>
    <t>FAM ST AMADOUR</t>
  </si>
  <si>
    <t>MAS THERESE VOHL SITE DU TERTRE</t>
  </si>
  <si>
    <t>MAS LE BEL AUBEPIN</t>
  </si>
  <si>
    <t>EVRON</t>
  </si>
  <si>
    <t>ASSOCIATION PERRINE THULARD</t>
  </si>
  <si>
    <t>FAM L'ETAPE</t>
  </si>
  <si>
    <t>APAJH SARTHE MAYENNE</t>
  </si>
  <si>
    <t>MAS ST AMADOUR</t>
  </si>
  <si>
    <t>FAM LES BLEUETS</t>
  </si>
  <si>
    <t>HAMBERS</t>
  </si>
  <si>
    <t>LE MANS</t>
  </si>
  <si>
    <t>ADAPEI DE LA SARTHE</t>
  </si>
  <si>
    <t>ALLONNES</t>
  </si>
  <si>
    <t>BOULOIRE</t>
  </si>
  <si>
    <t>ASSOCIATION D'HYGIENE SOCIALE SARTHE</t>
  </si>
  <si>
    <t>CPO/CRP</t>
  </si>
  <si>
    <t>ARPS</t>
  </si>
  <si>
    <t>MAS LES AMARYLLIS</t>
  </si>
  <si>
    <t>MAS DE L'HUISNE</t>
  </si>
  <si>
    <t>ADGESTI</t>
  </si>
  <si>
    <t>MAS LES COLLINES</t>
  </si>
  <si>
    <t>CPO/CRP L'ADAPT</t>
  </si>
  <si>
    <t>MAS HANDI VILLAGE</t>
  </si>
  <si>
    <t>MAS CENTRE BASILE MOREAU</t>
  </si>
  <si>
    <t>PRECIGNE</t>
  </si>
  <si>
    <t>CENTRE MEDICO SOCIAL BASILE MOREAU</t>
  </si>
  <si>
    <t>FAM LE TEMPS DE VIVRE</t>
  </si>
  <si>
    <t>POLE SANTE SARTHE ET LOIR</t>
  </si>
  <si>
    <t>SAMSAH LA CROIX D'OR</t>
  </si>
  <si>
    <t>MAS HELIOPE</t>
  </si>
  <si>
    <t>MAS LESIOUR SOULBIEU</t>
  </si>
  <si>
    <t>FAM LESIOUR SOULBIEU</t>
  </si>
  <si>
    <t>MAS ROBIN DES BOIS</t>
  </si>
  <si>
    <t>MAS LES MELISSES</t>
  </si>
  <si>
    <t>MULSANNE</t>
  </si>
  <si>
    <t>SAMSAH ADGESTI</t>
  </si>
  <si>
    <t>FAM LE VERGER</t>
  </si>
  <si>
    <t>FAM JARDIN D'ALEXANDRE</t>
  </si>
  <si>
    <t>ST SATURNIN</t>
  </si>
  <si>
    <t>CPO/CRP ARPS</t>
  </si>
  <si>
    <t>SABLE SUR SARTHE</t>
  </si>
  <si>
    <t>SAMSAH DE L'ARCHE</t>
  </si>
  <si>
    <t>ASSOCIATION ACADEA</t>
  </si>
  <si>
    <t>SAMSAH SAPFI</t>
  </si>
  <si>
    <t>FAM JEAN DE LA FONTAINE</t>
  </si>
  <si>
    <t>FAM GEORGES COULON</t>
  </si>
  <si>
    <t>FONDATION GEORGES COULON</t>
  </si>
  <si>
    <t>SAMSAH LE MANS METROPOLE</t>
  </si>
  <si>
    <t>ASS FAM AIDE AUX ENF INF MENT</t>
  </si>
  <si>
    <t>LES HERBIERS</t>
  </si>
  <si>
    <t>FAM ORGHANDI</t>
  </si>
  <si>
    <t>ASSOCIATION ORGHANDI</t>
  </si>
  <si>
    <t>BOUIN</t>
  </si>
  <si>
    <t>FAM LE BOCAGE</t>
  </si>
  <si>
    <t>FAM LE VAL FLEURI</t>
  </si>
  <si>
    <t>COEX</t>
  </si>
  <si>
    <t>ASSOCIATION HANDI ESPOIR</t>
  </si>
  <si>
    <t>FAM LA LARGERE</t>
  </si>
  <si>
    <t>MAS CHS G MAZURELLE</t>
  </si>
  <si>
    <t>FAM HAUTE ROCHE</t>
  </si>
  <si>
    <t>CHAUCHE</t>
  </si>
  <si>
    <t>CHALLANS</t>
  </si>
  <si>
    <t>EPSMS DU PAYS DE CHALLANS</t>
  </si>
  <si>
    <t>SAMSAH AREAMS</t>
  </si>
  <si>
    <t>MAS LA FRAGONNETTE</t>
  </si>
  <si>
    <t>SAMSAH ORGHANDI</t>
  </si>
  <si>
    <t>FAM HAMEAU DES VIGNES</t>
  </si>
  <si>
    <t>FAM MAPHAV</t>
  </si>
  <si>
    <t>MAS LES HAUTS DE SEVRE</t>
  </si>
  <si>
    <t>MORTAGNE SUR SEVRE</t>
  </si>
  <si>
    <t>FOYER DE VIE HAUTS DE SEVRE</t>
  </si>
  <si>
    <t>MAS CHS MAZURELLE SITE LONGEVILLE</t>
  </si>
  <si>
    <t>LUCON</t>
  </si>
  <si>
    <t>LA ROCHE SUR YON</t>
  </si>
  <si>
    <t>POUZAUGES</t>
  </si>
  <si>
    <t>FAM LA CLAIRIERE</t>
  </si>
  <si>
    <t>MAS LA MADELEINE</t>
  </si>
  <si>
    <t>FAM LES HAUTS DE SEVRE</t>
  </si>
  <si>
    <t>FAM GEORGES GODET</t>
  </si>
  <si>
    <t>FONTENAY LE COMTE</t>
  </si>
  <si>
    <t>SAMSAH EPSMS DU PAYS DE CHALLANS</t>
  </si>
  <si>
    <t>FAM LA GUYONNIERE</t>
  </si>
  <si>
    <t>Utiliser les filtres pour rechercher votre établissement.</t>
  </si>
  <si>
    <t>1a</t>
  </si>
  <si>
    <t>1b</t>
  </si>
  <si>
    <t xml:space="preserve">Réalisation de l’EPP « Projet Personnalisé » QualiREL Santé </t>
  </si>
  <si>
    <t>5a</t>
  </si>
  <si>
    <t>5b</t>
  </si>
  <si>
    <t>5c</t>
  </si>
  <si>
    <t>5d</t>
  </si>
  <si>
    <t>OUI / NON / EN COURS</t>
  </si>
  <si>
    <t>OUI</t>
  </si>
  <si>
    <t>NON</t>
  </si>
  <si>
    <t>EN COURS</t>
  </si>
  <si>
    <t>CATEG ESMS</t>
  </si>
  <si>
    <t>E.A.A.P.</t>
  </si>
  <si>
    <t>I.D.A.</t>
  </si>
  <si>
    <t>I.D.V.</t>
  </si>
  <si>
    <t>C.P.O.</t>
  </si>
  <si>
    <t>C.R.P.</t>
  </si>
  <si>
    <t>U.E.R.O.S.</t>
  </si>
  <si>
    <t>E.A.M.</t>
  </si>
  <si>
    <t>Les EI font-ils l'objet d'une analyse collective au sein de l'établissement ?</t>
  </si>
  <si>
    <t>Nombre d'EI associés aux soins et à l'accompagnement (graves et/ou récurrents) déclarés en interne</t>
  </si>
  <si>
    <t>Nombre d'EI associés aux soins et à l'accompagnement (graves et/ou récurrents) ayant fait l'objet d'un plan d'actions correctives</t>
  </si>
  <si>
    <t>Les EI font-ils l'objet d'un bilan et d'une analyse communiquée périodiquement aux professionnels de la structure ?</t>
  </si>
  <si>
    <t>Existence d'un dispositif spécifique pour la gestion des situations de maltraitance (du fait du personnel)</t>
  </si>
  <si>
    <t>Les EI en lien avec la prise en charge médicamenteuse font-ils l'objet d'une analyse systématique ?</t>
  </si>
  <si>
    <t>Avez-vous une Unité d'Enseignement (U.E.) ?</t>
  </si>
  <si>
    <t>Avez-vous des classes externalisées (UEE) ?</t>
  </si>
  <si>
    <t>Si OUI, combien ?</t>
  </si>
  <si>
    <t>Nombre de travailleurs handicapés ayant bénéficié d'une formation sur les 2 dernières années ?</t>
  </si>
  <si>
    <t>- Stockage des médicaments :</t>
  </si>
  <si>
    <t>- Préparation :</t>
  </si>
  <si>
    <t>- Distribution et administration :</t>
  </si>
  <si>
    <t>- Coordination :</t>
  </si>
  <si>
    <t>- Formation/Information :</t>
  </si>
  <si>
    <t>Indicateurs de résultats, issus de l'auto-diagnostic du circuit du médicament
Score global obtenu :</t>
  </si>
  <si>
    <t>Score obtenu à chacune des étapes de l'autodiagnostic :
- Prescription :</t>
  </si>
  <si>
    <t>23a</t>
  </si>
  <si>
    <t>23b</t>
  </si>
  <si>
    <t>Suite à sa mise en œuvre ,avez-vous réalisé une 2ème évaluation avec l'outil HANDICIMED ?</t>
  </si>
  <si>
    <t>Nombre de personnes ayant un médecin traitant identifié et ayant vu leur médecin au moins une fois dans l'année</t>
  </si>
  <si>
    <t>Un repérage régulier des besoins de bilan visuel est il effectué ?</t>
  </si>
  <si>
    <t>Un repérage régulier des besoins de bilan auditif est il effectué ?</t>
  </si>
  <si>
    <t>Nombre de femmes éligibles ayant bénéficié d'un suivi gynécologique au cours de l'année</t>
  </si>
  <si>
    <t>Un  repérage régulier sur les problèmes nutritionnels est-il organisé ?</t>
  </si>
  <si>
    <t>Existence d’une convention permettant un accès facilité à l'hospitalisation sans passage par les urgences ?</t>
  </si>
  <si>
    <t>Existence d'une convention avec le dispositif territorial de consultations dédiées "Handisoins" quand celui-ci existe ?</t>
  </si>
  <si>
    <t>Nombre de femmes eligibles (50-74 ans) ayant bénéficié de leur mammographie de dépistage (cancer sein)</t>
  </si>
  <si>
    <t>Nombres de résidents éligibles (50-74 ans) ayant bénéficié du dépistage du cancer colorectal</t>
  </si>
  <si>
    <t>NON CONCERNE</t>
  </si>
  <si>
    <t>Pour filtrage des questions</t>
  </si>
  <si>
    <t xml:space="preserve">Réception des médicaments par l'intermédiaire d'une officine </t>
  </si>
  <si>
    <t>Existence d’une convention formalisée avec une ou plusieurs officines (hors PUI)</t>
  </si>
  <si>
    <t>Nombre total de travailleurs handicapés concernés par une mise en emploi ordinaire de travail</t>
  </si>
  <si>
    <t>Avez-vous une section dite "hors les murs" et clairement identifiée ?</t>
  </si>
  <si>
    <t>Données à 
renseigner</t>
  </si>
  <si>
    <t>A renseigner impérativement</t>
  </si>
  <si>
    <t>Observations éventuelles</t>
  </si>
  <si>
    <t>PRESENTATION GENERALE DE LA STRUCTURE</t>
  </si>
  <si>
    <t>ACCES AUX SOINS ET A LA PREVENTION :</t>
  </si>
  <si>
    <t>18a</t>
  </si>
  <si>
    <t>18b</t>
  </si>
  <si>
    <t>24a</t>
  </si>
  <si>
    <t>24b</t>
  </si>
  <si>
    <t>7a</t>
  </si>
  <si>
    <t>7b</t>
  </si>
  <si>
    <t>7c</t>
  </si>
  <si>
    <t>7d</t>
  </si>
  <si>
    <t>7e</t>
  </si>
  <si>
    <t>15a</t>
  </si>
  <si>
    <t>15b</t>
  </si>
  <si>
    <t>19a</t>
  </si>
  <si>
    <t>19b</t>
  </si>
  <si>
    <t>19c</t>
  </si>
  <si>
    <t>25a</t>
  </si>
  <si>
    <t>25b</t>
  </si>
  <si>
    <t>25c</t>
  </si>
  <si>
    <t>28a</t>
  </si>
  <si>
    <t>28b</t>
  </si>
  <si>
    <t>Avez-vous communiqué aux résidents ou proches sur leur possibilité de répondre à l’enquête « Handifaction » ?</t>
  </si>
  <si>
    <t>Existence en interne d'un dispositif de gestion des évènements indésirables (EI) associés aux soins et à l'accompagnement ?</t>
  </si>
  <si>
    <t>Nombre total de personnes accompagnées en 2020</t>
  </si>
  <si>
    <t>Nombre de femmes accompagnées en 2020</t>
  </si>
  <si>
    <t>Nombre total de femmes de 50 à 74 ans accompagnées en 2020</t>
  </si>
  <si>
    <t>Nombre total d'hommes de 50 à 74 ans  accompagnés en 2020</t>
  </si>
  <si>
    <t xml:space="preserve">Nombre de personnes accompagnées en 2020 ayant un projet personnalisé formalisé </t>
  </si>
  <si>
    <t>Nombre de personnes accompagnées en 2020 dont la prescription de médicaments a été réévaluée dans l'année par le médecin traitant</t>
  </si>
  <si>
    <t>Nombre de personnes accompagnées ayant bénéficié d'un bilan bucco-dentaire en 2020</t>
  </si>
  <si>
    <r>
      <t xml:space="preserve">Ils sont structurés autour </t>
    </r>
    <r>
      <rPr>
        <b/>
        <sz val="12"/>
        <rFont val="Calibri"/>
        <family val="2"/>
      </rPr>
      <t>de cinq parties :</t>
    </r>
    <r>
      <rPr>
        <sz val="12"/>
        <rFont val="Calibri"/>
        <family val="2"/>
      </rPr>
      <t xml:space="preserve"> la qualité de l'accompagnement, la sécurité de l'accompagnement, la sécurité du circuit du médicament, l'accès aux soins et à la prévention, ainsi que le virage inclusif.</t>
    </r>
  </si>
  <si>
    <t>Il convient de se référer au n°FINESS géographique et de renseigner autant de questionnaires que d’entités géographiques répertoriées sous FINESS.</t>
  </si>
  <si>
    <t>Afin de faciliter et guider le remplissage du formulaire :</t>
  </si>
  <si>
    <t>- Une alimentation automatique des données de présentation générale de la structure est assurée dès la saisie du numéro Finess géographique</t>
  </si>
  <si>
    <t>- Des listes déroulantes et des messages d'information ont été insérés autant que possible.</t>
  </si>
  <si>
    <t>- Une zone de saisie libre (colonne "commentaires") est à votre disposition si vous souhaitez apporter des précisions.</t>
  </si>
  <si>
    <t>- Vous renseignez uniquement les données qui correspondent soit à un dénominateur, soit à un numérateur. L’ARS se charge du calcul de l’indicateur.</t>
  </si>
  <si>
    <t>- Des fiches indicateurs sont disponibles dans le guide indicateurs qui vous a été transmis vous indiquant le mode de calcul, l'objectif, la cible, les résultats régionaux, les recommandations professionnelles, les modalités de recueil des données pour chaque indicateur.</t>
  </si>
  <si>
    <t>Les données à renseigner portent sur l'année 2020.</t>
  </si>
  <si>
    <r>
      <rPr>
        <sz val="12"/>
        <rFont val="Calibri"/>
        <family val="2"/>
      </rPr>
      <t>C'est un</t>
    </r>
    <r>
      <rPr>
        <b/>
        <sz val="12"/>
        <rFont val="Calibri"/>
        <family val="2"/>
      </rPr>
      <t xml:space="preserve"> formulaire dynamique </t>
    </r>
    <r>
      <rPr>
        <sz val="12"/>
        <rFont val="Calibri"/>
        <family val="2"/>
      </rPr>
      <t>(réagissant en fonction des réponses que vous apportez), il est donc</t>
    </r>
    <r>
      <rPr>
        <b/>
        <sz val="12"/>
        <rFont val="Calibri"/>
        <family val="2"/>
      </rPr>
      <t xml:space="preserve"> nécessaire de suivre l'ordre des questions.</t>
    </r>
  </si>
  <si>
    <t>Les formulaires sont différents selon la catégorie de l'établissement, aussi, les numéros de questions ne se suivent pas automatiquement.</t>
  </si>
  <si>
    <t>En cas d’interrogation, vous êtes invité à adresser votre question par messagerie électronique à l’adresse suivante : ars-pdl-dosa-enq-flash@ars.sante.fr</t>
  </si>
  <si>
    <t>Catégorie etablissements</t>
  </si>
  <si>
    <t>Ctre.Préorient.Hand.</t>
  </si>
  <si>
    <t>INSTITUT PUBLIC OCENS</t>
  </si>
  <si>
    <t>Ctre.Rééducat.Prof</t>
  </si>
  <si>
    <t xml:space="preserve">VERTOU </t>
  </si>
  <si>
    <t>MAS BLAIN</t>
  </si>
  <si>
    <t>EPSYLAN</t>
  </si>
  <si>
    <t>EPMS ESAT FOYERS LA SOUBRETIERE</t>
  </si>
  <si>
    <t>FAM TOPAZE</t>
  </si>
  <si>
    <t>CORCOUE SUR LOGNE</t>
  </si>
  <si>
    <t>MAS CAA NORT/ERDRE</t>
  </si>
  <si>
    <t xml:space="preserve">NANTES </t>
  </si>
  <si>
    <t>FV FAM LA CHARMELIÈRE</t>
  </si>
  <si>
    <t>EAM CAA NORT SUR ERDRE</t>
  </si>
  <si>
    <t>EAM BEAUSEJOUR</t>
  </si>
  <si>
    <t>SAMSAH LA SEVRE</t>
  </si>
  <si>
    <t>FAM DU MARTRAIS</t>
  </si>
  <si>
    <t>FAM LA PASSERELLE</t>
  </si>
  <si>
    <t>DIVATTE SUR LOIRE</t>
  </si>
  <si>
    <t>ADMR ADES</t>
  </si>
  <si>
    <t>SUCE SUR ERDRE</t>
  </si>
  <si>
    <t>FAM SESAME</t>
  </si>
  <si>
    <t>ST BREVIN LES PINS</t>
  </si>
  <si>
    <t>SAMSAH EPMS LE LITTORAL</t>
  </si>
  <si>
    <t>EAM EPMS LE LITTORAL</t>
  </si>
  <si>
    <t>LE LOROUX BOTTEREAU</t>
  </si>
  <si>
    <t>CH SEVRE ET LOIRE</t>
  </si>
  <si>
    <t>CRP/CPO LA TOURMALINE</t>
  </si>
  <si>
    <t>GCSMS DIAPASON</t>
  </si>
  <si>
    <t>VYV3 PDL PÔLE ACCOMPAGNEMENT ET SOINS</t>
  </si>
  <si>
    <t>MAS ANIS</t>
  </si>
  <si>
    <t>ANCENIS ST GEREON</t>
  </si>
  <si>
    <t>FONDATION ANAIS</t>
  </si>
  <si>
    <t>APF FRANCE HANDICAP</t>
  </si>
  <si>
    <t>FAM BLANC</t>
  </si>
  <si>
    <t xml:space="preserve">LA CHAPELLE SUR ERDRE </t>
  </si>
  <si>
    <t>FONDATION PERCE NEIGE</t>
  </si>
  <si>
    <t>STE GEMMES SUR LOIRE</t>
  </si>
  <si>
    <t>CHS CESAME ANGEVIN</t>
  </si>
  <si>
    <t>FAM ANNE DE LA GIROUARDIERE</t>
  </si>
  <si>
    <t>BAUGE EN ANJOU</t>
  </si>
  <si>
    <t>MAS SEGRE</t>
  </si>
  <si>
    <t>SEGRE EN ANJOU BLEU</t>
  </si>
  <si>
    <t>EPMS DE L'ANJOU</t>
  </si>
  <si>
    <t>BEAUFORT EN ANJOU</t>
  </si>
  <si>
    <t>OMBREE D ANJOU</t>
  </si>
  <si>
    <t>EAM LE POINT DU JOUR</t>
  </si>
  <si>
    <t xml:space="preserve">BEAUPREAU </t>
  </si>
  <si>
    <t>FASSIC</t>
  </si>
  <si>
    <t>SAMSAH VIEADOM</t>
  </si>
  <si>
    <t>VIEXIDOM SERVICES</t>
  </si>
  <si>
    <t>MAUGES SUR LOIRE</t>
  </si>
  <si>
    <t>SAMSAH BORD DE LOIRE</t>
  </si>
  <si>
    <t>BEAUCOUZE</t>
  </si>
  <si>
    <t>EAM PASTEL DE LOIRE</t>
  </si>
  <si>
    <t xml:space="preserve">ANGERS </t>
  </si>
  <si>
    <t>VERRIERES EN ANJOU</t>
  </si>
  <si>
    <t>HANDICAP ANJOU</t>
  </si>
  <si>
    <t>FAM LES 3 RIVIERES</t>
  </si>
  <si>
    <t>CANTENAY EPINARD</t>
  </si>
  <si>
    <t>CHEMILLE EN ANJOU</t>
  </si>
  <si>
    <t>LOIRE AUTHION</t>
  </si>
  <si>
    <t>BRISSAC LOIRE AUBANCE</t>
  </si>
  <si>
    <t>SAMSAH SAPHIR</t>
  </si>
  <si>
    <t>GEIST MAYENNE</t>
  </si>
  <si>
    <t xml:space="preserve">LAVAL </t>
  </si>
  <si>
    <t xml:space="preserve">MAYENNE </t>
  </si>
  <si>
    <t>LA SELLE CRAONNAISE</t>
  </si>
  <si>
    <t>CROIX ROUGE FRANCAISE</t>
  </si>
  <si>
    <t xml:space="preserve">SABLE SUR SARTHE </t>
  </si>
  <si>
    <t>MAS SIMONE VEIL</t>
  </si>
  <si>
    <t>AR PEP DES PAYS DE LOIRE</t>
  </si>
  <si>
    <t>EPSM DE LA SARTHE</t>
  </si>
  <si>
    <t>ST CALAIS</t>
  </si>
  <si>
    <t>CH DE ST CALAIS</t>
  </si>
  <si>
    <t>POLE REGIONAL DU HANDICAP</t>
  </si>
  <si>
    <t>SAMSAH L'ELAN</t>
  </si>
  <si>
    <t>EAM LA MAISON DE L'ELAN</t>
  </si>
  <si>
    <t>LA FERTE BERNARD</t>
  </si>
  <si>
    <t>CH PAUL CHAPRON</t>
  </si>
  <si>
    <t xml:space="preserve">LA FERTE BERNARD </t>
  </si>
  <si>
    <t>COULANS SUR GEE</t>
  </si>
  <si>
    <t>SILLE LE GUILLAUME</t>
  </si>
  <si>
    <t>ADIMC 72</t>
  </si>
  <si>
    <t>VILLENEUVE EN PERSEIGNE</t>
  </si>
  <si>
    <t>LA CHAPELLE ST AUBIN</t>
  </si>
  <si>
    <t>EAM LES CEDRES</t>
  </si>
  <si>
    <t>ST GEORGES DU BOIS</t>
  </si>
  <si>
    <t>EAM LES HAUTES FONTAINES</t>
  </si>
  <si>
    <t>LE GRAND LUCE</t>
  </si>
  <si>
    <t>ADAPT</t>
  </si>
  <si>
    <t>ANTENNE CPO EVOR</t>
  </si>
  <si>
    <t>FAM DAMIEN SEGUIN</t>
  </si>
  <si>
    <t>LES SABLES D OLONNE</t>
  </si>
  <si>
    <t>CH COTE DE LUMIERE</t>
  </si>
  <si>
    <t xml:space="preserve">LA ROCHE SUR YON </t>
  </si>
  <si>
    <t>CHS GEORGES MAZURELLE</t>
  </si>
  <si>
    <t>LONGEVILLE SUR MER</t>
  </si>
  <si>
    <t>FAM MAF LE BOIS TISSANDEAU</t>
  </si>
  <si>
    <t>SAMSAH HANDI ESPOIR</t>
  </si>
  <si>
    <t>EAM LA MAISON DU VENT D'ESPOIR</t>
  </si>
  <si>
    <t>NOTRE DAME DE MONTS</t>
  </si>
  <si>
    <t xml:space="preserve">CHALLANS </t>
  </si>
  <si>
    <t>EAM HENRY MURAIL</t>
  </si>
  <si>
    <t>DISPOSITIF D'ACCOMPAGNEMENT SPECIALISE</t>
  </si>
  <si>
    <t>MOUILLERON LE CAPTIF</t>
  </si>
  <si>
    <t>ADAPEI ARIA DE VENDEE</t>
  </si>
  <si>
    <t>THOUARSAIS BOUILDROUX</t>
  </si>
  <si>
    <t>FAM LE VILLAGE</t>
  </si>
  <si>
    <t>LE POIRE SUR VIE</t>
  </si>
  <si>
    <t>ST MICHEL LE CLOUCQ</t>
  </si>
  <si>
    <t xml:space="preserve">POUZAUGES </t>
  </si>
  <si>
    <t>MONTAIGU VENDEE</t>
  </si>
  <si>
    <t>DMSHP UHTT</t>
  </si>
  <si>
    <t>DMSHP UMSS UIP</t>
  </si>
  <si>
    <t>ST GERMAIN DE PRINCAY</t>
  </si>
  <si>
    <t>RIVES DE L YON</t>
  </si>
  <si>
    <t>EPSMS LA MADELEINE</t>
  </si>
  <si>
    <t>EAM RES COMTESSE D'ASNIERES</t>
  </si>
  <si>
    <t>ST PIERRE DU CHEMIN</t>
  </si>
  <si>
    <t>CH LES COLLINES VENDEENNES</t>
  </si>
  <si>
    <t>EAM RES CATHERINE DE THOUARS</t>
  </si>
  <si>
    <t>EAM PERCE NEIGE CHAUCHE</t>
  </si>
  <si>
    <t>ESSARTS EN BOCAGE</t>
  </si>
  <si>
    <t>SAMSAH LE BOCAGE</t>
  </si>
  <si>
    <t>- Lorsque l'indicateur se grise, c'est que la catégorie de votre établissement n'est pas concernée.</t>
  </si>
  <si>
    <r>
      <t xml:space="preserve">L'ARS Pays de la Loire a développé, pour les établissements de la région accueillant des personnes en situation de handicap, un outil spécifique d'évaluation de la qualité et de la sécurité, dit </t>
    </r>
    <r>
      <rPr>
        <b/>
        <sz val="12"/>
        <rFont val="Calibri"/>
        <family val="2"/>
        <scheme val="minor"/>
      </rPr>
      <t>Enquête Flash</t>
    </r>
    <r>
      <rPr>
        <sz val="12"/>
        <rFont val="Calibri"/>
        <family val="2"/>
        <scheme val="minor"/>
      </rPr>
      <t xml:space="preserve">. Ces indicateurs alimentent le diagnostic partagé préalable à la négociation d’un CPOM et objectivent le dialogue avec l’ARS. La fiche individuelle de résultats des indicateurs constitue une annexe obligatoire au contrat.
Les indicateurs FLASH PH s’adressent </t>
    </r>
    <r>
      <rPr>
        <b/>
        <sz val="12"/>
        <rFont val="Calibri"/>
        <family val="2"/>
      </rPr>
      <t>à vous, établissements et services accompagnant des personnes en situation de handicap sur la région</t>
    </r>
    <r>
      <rPr>
        <sz val="12"/>
        <rFont val="Calibri"/>
        <family val="2"/>
      </rPr>
      <t xml:space="preserve"> (enfant et adulte), </t>
    </r>
    <r>
      <rPr>
        <b/>
        <sz val="12"/>
        <rFont val="Calibri"/>
        <family val="2"/>
      </rPr>
      <t>à compétence exclusive ARS ou conjointe avec le département.</t>
    </r>
  </si>
  <si>
    <t>ACTIVITE DE LA STRUCTURE : (permet le calcul des indicateurs)</t>
  </si>
  <si>
    <t>Avez-vous structuré un lieu de questionnnement éthique autour de la notion du respect de la liberté d'aller et venir ?</t>
  </si>
  <si>
    <t>Utilisation de l'e-learning élaboré par l’ARS et l’OMEDIT Pays de la Loire à destination de tous les professionnels socio-éducatifs pour aider les usagers à la prise médicamenteuse.</t>
  </si>
  <si>
    <t>Taux de personnels formés à l'e-learning parmi les professionnels socio-éducatifs habilités à distribuer et administrer les médicaments</t>
  </si>
  <si>
    <t>22a</t>
  </si>
  <si>
    <t>22b</t>
  </si>
  <si>
    <t>Avez-vous mobilisé les outils permettant une compréhension facile à lire et à comprendre pour les résidents et leurs proches et pour les professionnels de santé ?</t>
  </si>
  <si>
    <t>11a</t>
  </si>
  <si>
    <t>11b</t>
  </si>
  <si>
    <t>Mise en œuvre d'un repérage et d'une déclaration spécifique aux Violences faites aux femmes en situation de handicap</t>
  </si>
  <si>
    <t>Mise en place d'une réponse spécifique apportée dans le cadre des violences faites aux femmes en situation de handicap</t>
  </si>
  <si>
    <t>Mise en place de retours d’expérience suite à la crise (ex : COVID)</t>
  </si>
  <si>
    <t>13a</t>
  </si>
  <si>
    <t>13b</t>
  </si>
  <si>
    <t>15c</t>
  </si>
  <si>
    <t>15d</t>
  </si>
  <si>
    <t>15e</t>
  </si>
  <si>
    <t>15f</t>
  </si>
  <si>
    <t>15g</t>
  </si>
  <si>
    <t>16a</t>
  </si>
  <si>
    <t>16b</t>
  </si>
  <si>
    <t>20a</t>
  </si>
  <si>
    <t>20b</t>
  </si>
  <si>
    <t>20c</t>
  </si>
  <si>
    <t>26a</t>
  </si>
  <si>
    <t>26b</t>
  </si>
  <si>
    <t>26c</t>
  </si>
  <si>
    <t>26d</t>
  </si>
  <si>
    <t>26e</t>
  </si>
  <si>
    <t>28c</t>
  </si>
  <si>
    <t>29a</t>
  </si>
  <si>
    <t>29b</t>
  </si>
  <si>
    <t>32a</t>
  </si>
  <si>
    <t>32b</t>
  </si>
  <si>
    <t>dont nombre de femmes accompagnées en 2020</t>
  </si>
  <si>
    <t>Nombre total d'enfants entre 3 et 18 ans accompagnés en 2020</t>
  </si>
  <si>
    <t>Nombre d'usagers ayant été associés à la construction de leur projet personnalisé</t>
  </si>
  <si>
    <t>Nombre d'usagers, ayant accepté la démarche, disposant d'un projet personnalisé formalisé et mis à jour</t>
  </si>
  <si>
    <t xml:space="preserve">Nombre de personnes ayant bénéficié d’une visite médicale sur l’année </t>
  </si>
  <si>
    <t xml:space="preserve"> Nombre de jeunes de 3-18 ans accompagnés en inclusion scolaire totale</t>
  </si>
  <si>
    <t>Nombre de jeunes de 3-18 ans accompagnés scolarisés exclusivement en UEE</t>
  </si>
  <si>
    <t>Nombre de jeunes de 3-18 ans accompagnés scolarisés exclusivement en UEI ESMS</t>
  </si>
  <si>
    <t>Nombre de jeunes de 3-18 ans bénéficiant d'une prise en charge partagée entre le secteur MS et l'école sur un temps de plus de 12h / semaine à l'école</t>
  </si>
  <si>
    <t>Nombre de jeunes de 3-18 ans ne bénéficiant d'aucune scolarisation</t>
  </si>
  <si>
    <t>Nombre de jeunes de 3-18 ans ayant un projet personnalisé de scolarisation élaboré par la MDPH et bénéficiant d'une réunion d'ESS</t>
  </si>
  <si>
    <t>Nombre de travailleurs handicapés mis à disposition sur 2020</t>
  </si>
  <si>
    <t>Nombre de travailleurs handicapés disposant d'une convention d'appui</t>
  </si>
  <si>
    <t>Nombre de travailleurs handicapés accompagnés par un job coach (interne à l’ESAT)</t>
  </si>
  <si>
    <t>Nombre de travailleurs handicapés relevant de cette section en 2020</t>
  </si>
  <si>
    <t>Nombre de travailleurs handicapés accueillis à temps partiel dans l'ESAT sur l'année</t>
  </si>
  <si>
    <t>Nombre de travailleurs handicapés ayant bénéficié du droit au retour sur les 2 dernières années</t>
  </si>
  <si>
    <t>Nombre de travailleurs handicapés ayant demandé un droit au retour sur les 2 dernières années</t>
  </si>
  <si>
    <t>28d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</si>
</sst>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i/>
      <sz val="16"/>
      <color theme="5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i/>
      <sz val="16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37">
    <border>
      <left/>
      <right/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theme="3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medium">
        <color theme="3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medium">
        <color theme="3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theme="3"/>
      </left>
      <right style="thin">
        <color theme="3" tint="0.79998168889431442"/>
      </right>
      <top style="thin">
        <color theme="3" tint="0.79998168889431442"/>
      </top>
      <bottom style="medium">
        <color theme="3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medium">
        <color theme="3"/>
      </bottom>
      <diagonal/>
    </border>
    <border>
      <left style="thin">
        <color theme="3" tint="0.79998168889431442"/>
      </left>
      <right style="medium">
        <color theme="3"/>
      </right>
      <top style="thin">
        <color theme="3" tint="0.79998168889431442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theme="3" tint="0.79998168889431442"/>
      </bottom>
      <diagonal/>
    </border>
    <border>
      <left style="medium">
        <color theme="3"/>
      </left>
      <right style="medium">
        <color theme="3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theme="3"/>
      </left>
      <right style="medium">
        <color theme="3"/>
      </right>
      <top style="thin">
        <color theme="3" tint="0.79998168889431442"/>
      </top>
      <bottom style="medium">
        <color theme="3"/>
      </bottom>
      <diagonal/>
    </border>
    <border>
      <left style="medium">
        <color theme="3"/>
      </left>
      <right style="thin">
        <color theme="3" tint="0.79998168889431442"/>
      </right>
      <top style="medium">
        <color theme="3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3"/>
      </top>
      <bottom style="thin">
        <color theme="3" tint="0.79998168889431442"/>
      </bottom>
      <diagonal/>
    </border>
    <border>
      <left style="thin">
        <color theme="3" tint="0.79998168889431442"/>
      </left>
      <right style="medium">
        <color theme="3"/>
      </right>
      <top style="medium">
        <color theme="3"/>
      </top>
      <bottom style="thin">
        <color theme="3" tint="0.79998168889431442"/>
      </bottom>
      <diagonal/>
    </border>
    <border>
      <left style="medium">
        <color theme="3"/>
      </left>
      <right style="medium">
        <color theme="3"/>
      </right>
      <top/>
      <bottom style="thin">
        <color theme="3" tint="0.79998168889431442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theme="3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medium">
        <color theme="3"/>
      </right>
      <top style="thin">
        <color theme="3" tint="0.79998168889431442"/>
      </top>
      <bottom style="thin">
        <color theme="3" tint="0.79995117038483843"/>
      </bottom>
      <diagonal/>
    </border>
    <border>
      <left style="thin">
        <color theme="3" tint="0.79998168889431442"/>
      </left>
      <right style="medium">
        <color theme="3"/>
      </right>
      <top/>
      <bottom/>
      <diagonal/>
    </border>
    <border>
      <left style="thin">
        <color theme="3" tint="0.79998168889431442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/>
    <xf numFmtId="0" fontId="0" fillId="0" borderId="0" xfId="0"/>
    <xf numFmtId="0" fontId="0" fillId="0" borderId="0" xfId="0" applyFont="1" applyBorder="1" applyAlignment="1">
      <alignment horizontal="center"/>
    </xf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7" fillId="5" borderId="0" xfId="0" applyFont="1" applyFill="1" applyAlignment="1">
      <alignment horizontal="justify" vertical="center" wrapText="1"/>
    </xf>
    <xf numFmtId="0" fontId="20" fillId="5" borderId="0" xfId="0" applyFont="1" applyFill="1" applyAlignment="1">
      <alignment horizontal="justify" vertical="center" wrapText="1"/>
    </xf>
    <xf numFmtId="0" fontId="17" fillId="5" borderId="0" xfId="0" quotePrefix="1" applyFont="1" applyFill="1" applyAlignment="1">
      <alignment horizontal="justify" vertical="center" wrapText="1"/>
    </xf>
    <xf numFmtId="0" fontId="17" fillId="5" borderId="0" xfId="0" quotePrefix="1" applyFont="1" applyFill="1" applyAlignment="1">
      <alignment horizontal="left" vertical="center" wrapText="1"/>
    </xf>
    <xf numFmtId="0" fontId="20" fillId="5" borderId="0" xfId="0" quotePrefix="1" applyFont="1" applyFill="1" applyAlignment="1">
      <alignment horizontal="justify" vertical="center" wrapText="1"/>
    </xf>
    <xf numFmtId="0" fontId="18" fillId="5" borderId="0" xfId="0" applyFont="1" applyFill="1" applyAlignment="1">
      <alignment horizontal="left" wrapText="1"/>
    </xf>
    <xf numFmtId="0" fontId="21" fillId="5" borderId="0" xfId="0" applyFont="1" applyFill="1" applyAlignment="1">
      <alignment horizontal="justify" vertical="center" wrapText="1"/>
    </xf>
    <xf numFmtId="0" fontId="16" fillId="5" borderId="0" xfId="9" applyFill="1" applyAlignment="1" applyProtection="1">
      <alignment horizontal="justify" vertical="center" wrapText="1"/>
    </xf>
    <xf numFmtId="0" fontId="0" fillId="5" borderId="0" xfId="0" applyFont="1" applyFill="1"/>
    <xf numFmtId="0" fontId="13" fillId="0" borderId="27" xfId="0" applyFont="1" applyBorder="1" applyAlignment="1" applyProtection="1">
      <alignment horizontal="center" vertical="center"/>
      <protection locked="0"/>
    </xf>
    <xf numFmtId="0" fontId="0" fillId="5" borderId="0" xfId="0" applyFill="1" applyBorder="1" applyProtection="1">
      <protection locked="0"/>
    </xf>
    <xf numFmtId="0" fontId="14" fillId="5" borderId="22" xfId="0" applyFont="1" applyFill="1" applyBorder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4" fillId="5" borderId="23" xfId="0" applyFont="1" applyFill="1" applyBorder="1" applyAlignment="1" applyProtection="1">
      <alignment wrapText="1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4" fillId="5" borderId="2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</xf>
    <xf numFmtId="0" fontId="0" fillId="0" borderId="0" xfId="0" applyProtection="1"/>
    <xf numFmtId="0" fontId="0" fillId="5" borderId="0" xfId="0" applyFill="1" applyProtection="1"/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0" xfId="0" applyBorder="1" applyProtection="1"/>
    <xf numFmtId="0" fontId="4" fillId="5" borderId="0" xfId="0" applyFont="1" applyFill="1" applyProtection="1"/>
    <xf numFmtId="0" fontId="0" fillId="0" borderId="6" xfId="0" applyBorder="1" applyAlignment="1" applyProtection="1">
      <alignment horizontal="left"/>
    </xf>
    <xf numFmtId="0" fontId="0" fillId="0" borderId="7" xfId="0" applyBorder="1" applyAlignment="1" applyProtection="1">
      <alignment wrapText="1"/>
    </xf>
    <xf numFmtId="0" fontId="0" fillId="5" borderId="0" xfId="0" applyFill="1" applyBorder="1" applyProtection="1"/>
    <xf numFmtId="0" fontId="15" fillId="0" borderId="0" xfId="0" applyFont="1" applyProtection="1"/>
    <xf numFmtId="0" fontId="11" fillId="6" borderId="0" xfId="0" applyFont="1" applyFill="1" applyAlignment="1" applyProtection="1">
      <alignment horizontal="center" vertical="center" wrapText="1"/>
    </xf>
    <xf numFmtId="0" fontId="0" fillId="5" borderId="0" xfId="0" applyFill="1" applyAlignment="1" applyProtection="1">
      <alignment vertical="center" wrapText="1"/>
    </xf>
    <xf numFmtId="0" fontId="11" fillId="6" borderId="0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center" vertical="center" wrapText="1"/>
    </xf>
    <xf numFmtId="0" fontId="12" fillId="6" borderId="9" xfId="0" applyFont="1" applyFill="1" applyBorder="1" applyAlignment="1" applyProtection="1">
      <alignment horizontal="left"/>
    </xf>
    <xf numFmtId="0" fontId="11" fillId="6" borderId="10" xfId="0" applyFont="1" applyFill="1" applyBorder="1" applyAlignment="1" applyProtection="1">
      <alignment vertical="center" wrapText="1"/>
    </xf>
    <xf numFmtId="0" fontId="0" fillId="6" borderId="11" xfId="0" applyFill="1" applyBorder="1" applyProtection="1"/>
    <xf numFmtId="0" fontId="13" fillId="0" borderId="25" xfId="0" applyFont="1" applyBorder="1" applyAlignment="1" applyProtection="1">
      <alignment horizontal="left"/>
    </xf>
    <xf numFmtId="0" fontId="13" fillId="0" borderId="26" xfId="0" applyFont="1" applyBorder="1" applyAlignment="1" applyProtection="1">
      <alignment vertical="center" wrapText="1"/>
    </xf>
    <xf numFmtId="0" fontId="13" fillId="0" borderId="17" xfId="0" applyFont="1" applyBorder="1" applyAlignment="1" applyProtection="1">
      <alignment horizontal="left"/>
    </xf>
    <xf numFmtId="0" fontId="13" fillId="0" borderId="15" xfId="0" applyFont="1" applyBorder="1" applyAlignment="1" applyProtection="1">
      <alignment vertical="center" wrapText="1"/>
    </xf>
    <xf numFmtId="0" fontId="13" fillId="0" borderId="19" xfId="0" applyFont="1" applyBorder="1" applyAlignment="1" applyProtection="1">
      <alignment horizontal="left"/>
    </xf>
    <xf numFmtId="0" fontId="13" fillId="0" borderId="20" xfId="0" applyFont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6" borderId="11" xfId="0" applyFill="1" applyBorder="1" applyAlignment="1" applyProtection="1">
      <alignment horizontal="center" vertical="center"/>
    </xf>
    <xf numFmtId="0" fontId="12" fillId="6" borderId="12" xfId="0" applyFont="1" applyFill="1" applyBorder="1" applyAlignment="1" applyProtection="1">
      <alignment horizontal="left"/>
    </xf>
    <xf numFmtId="0" fontId="11" fillId="6" borderId="13" xfId="0" applyFont="1" applyFill="1" applyBorder="1" applyAlignment="1" applyProtection="1">
      <alignment vertical="center" wrapText="1"/>
    </xf>
    <xf numFmtId="0" fontId="0" fillId="6" borderId="14" xfId="0" applyFill="1" applyBorder="1" applyAlignment="1" applyProtection="1">
      <alignment horizontal="center" vertical="center"/>
    </xf>
    <xf numFmtId="0" fontId="13" fillId="0" borderId="16" xfId="0" applyFont="1" applyBorder="1" applyAlignment="1" applyProtection="1">
      <alignment horizontal="left"/>
    </xf>
    <xf numFmtId="0" fontId="2" fillId="0" borderId="0" xfId="0" applyFont="1" applyProtection="1"/>
    <xf numFmtId="0" fontId="16" fillId="0" borderId="15" xfId="9" applyBorder="1" applyAlignment="1" applyProtection="1">
      <alignment vertical="center" wrapText="1"/>
    </xf>
    <xf numFmtId="0" fontId="14" fillId="5" borderId="24" xfId="0" applyFont="1" applyFill="1" applyBorder="1" applyAlignment="1" applyProtection="1">
      <alignment horizontal="left" vertical="center" wrapText="1"/>
      <protection locked="0"/>
    </xf>
    <xf numFmtId="0" fontId="14" fillId="5" borderId="28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Protection="1"/>
    <xf numFmtId="0" fontId="10" fillId="0" borderId="0" xfId="0" applyFont="1" applyAlignment="1" applyProtection="1">
      <alignment horizontal="left"/>
    </xf>
    <xf numFmtId="1" fontId="23" fillId="6" borderId="29" xfId="0" applyNumberFormat="1" applyFont="1" applyFill="1" applyBorder="1" applyAlignment="1" applyProtection="1">
      <alignment horizontal="center" vertical="center" wrapText="1"/>
    </xf>
    <xf numFmtId="1" fontId="24" fillId="6" borderId="29" xfId="0" applyNumberFormat="1" applyFont="1" applyFill="1" applyBorder="1" applyAlignment="1" applyProtection="1">
      <alignment horizontal="center" vertical="center" wrapText="1"/>
    </xf>
    <xf numFmtId="0" fontId="24" fillId="6" borderId="29" xfId="0" applyNumberFormat="1" applyFont="1" applyFill="1" applyBorder="1" applyAlignment="1" applyProtection="1">
      <alignment horizontal="center" vertical="center" wrapText="1"/>
    </xf>
    <xf numFmtId="1" fontId="25" fillId="7" borderId="29" xfId="0" applyNumberFormat="1" applyFont="1" applyFill="1" applyBorder="1" applyAlignment="1" applyProtection="1">
      <alignment horizontal="center" vertical="center" wrapText="1"/>
    </xf>
    <xf numFmtId="0" fontId="25" fillId="7" borderId="29" xfId="0" applyNumberFormat="1" applyFont="1" applyFill="1" applyBorder="1" applyAlignment="1" applyProtection="1">
      <alignment horizontal="center" vertical="center" wrapText="1"/>
    </xf>
    <xf numFmtId="0" fontId="14" fillId="5" borderId="24" xfId="0" applyFont="1" applyFill="1" applyBorder="1" applyAlignment="1" applyProtection="1">
      <alignment wrapText="1"/>
      <protection locked="0"/>
    </xf>
    <xf numFmtId="0" fontId="13" fillId="0" borderId="20" xfId="0" applyFont="1" applyBorder="1" applyAlignment="1">
      <alignment vertical="center" wrapText="1"/>
    </xf>
    <xf numFmtId="0" fontId="13" fillId="0" borderId="30" xfId="0" applyFont="1" applyBorder="1" applyAlignment="1">
      <alignment horizontal="left"/>
    </xf>
    <xf numFmtId="0" fontId="13" fillId="0" borderId="31" xfId="0" applyFont="1" applyBorder="1" applyAlignment="1">
      <alignment vertical="center" wrapText="1"/>
    </xf>
    <xf numFmtId="0" fontId="13" fillId="0" borderId="32" xfId="0" applyFont="1" applyBorder="1" applyAlignment="1" applyProtection="1">
      <alignment horizontal="center" vertical="center"/>
      <protection locked="0"/>
    </xf>
    <xf numFmtId="0" fontId="13" fillId="0" borderId="33" xfId="0" applyFont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14" fillId="5" borderId="35" xfId="0" applyFont="1" applyFill="1" applyBorder="1" applyAlignment="1" applyProtection="1">
      <alignment horizontal="left" vertical="center" wrapText="1"/>
      <protection locked="0"/>
    </xf>
    <xf numFmtId="0" fontId="14" fillId="5" borderId="36" xfId="0" applyFont="1" applyFill="1" applyBorder="1" applyAlignment="1" applyProtection="1">
      <alignment horizontal="left" vertical="center" wrapText="1"/>
      <protection locked="0"/>
    </xf>
    <xf numFmtId="0" fontId="13" fillId="0" borderId="19" xfId="0" applyFont="1" applyBorder="1" applyAlignment="1">
      <alignment horizontal="left"/>
    </xf>
    <xf numFmtId="0" fontId="13" fillId="0" borderId="32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0" xfId="0" applyFill="1"/>
  </cellXfs>
  <cellStyles count="10">
    <cellStyle name="Euro" xfId="7"/>
    <cellStyle name="Lien hypertexte" xfId="9" builtinId="8"/>
    <cellStyle name="Lien hypertexte 2" xfId="4"/>
    <cellStyle name="Lien hypertexte 3" xfId="3"/>
    <cellStyle name="Milliers 2" xfId="8"/>
    <cellStyle name="Normal" xfId="0" builtinId="0"/>
    <cellStyle name="Normal 2" xfId="5"/>
    <cellStyle name="Normal 3" xfId="2"/>
    <cellStyle name="Normal 4" xfId="6"/>
    <cellStyle name="Pourcentage 3" xfId="1"/>
  </cellStyles>
  <dxfs count="11"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lightUp"/>
      </fill>
    </dxf>
    <dxf>
      <fill>
        <patternFill patternType="lightUp"/>
      </fill>
    </dxf>
    <dxf>
      <fill>
        <patternFill patternType="medium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ars.paysdelaloire.sante.fr/ARS-Pays-de-la-Loire.paysdelaloire.0.html" TargetMode="External"/><Relationship Id="rId5" Type="http://schemas.openxmlformats.org/officeDocument/2006/relationships/hyperlink" Target="#DONNEES_A_RENSEIGNER!A1"/><Relationship Id="rId4" Type="http://schemas.openxmlformats.org/officeDocument/2006/relationships/hyperlink" Target="mailto:ars-pdl-dosa-qpe@ars.sante.fr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621030</xdr:colOff>
      <xdr:row>3</xdr:row>
      <xdr:rowOff>148590</xdr:rowOff>
    </xdr:to>
    <xdr:pic>
      <xdr:nvPicPr>
        <xdr:cNvPr id="2" name="Picture 1" descr="ars-pays-de-la-loir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0"/>
          <a:ext cx="1240155" cy="720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22</xdr:row>
      <xdr:rowOff>0</xdr:rowOff>
    </xdr:from>
    <xdr:to>
      <xdr:col>1</xdr:col>
      <xdr:colOff>5726430</xdr:colOff>
      <xdr:row>31</xdr:row>
      <xdr:rowOff>173355</xdr:rowOff>
    </xdr:to>
    <xdr:pic>
      <xdr:nvPicPr>
        <xdr:cNvPr id="3" name="Image 2" descr="demi_vague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4300" y="4543425"/>
          <a:ext cx="6374130" cy="1887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6029325</xdr:colOff>
      <xdr:row>28</xdr:row>
      <xdr:rowOff>28575</xdr:rowOff>
    </xdr:from>
    <xdr:to>
      <xdr:col>2</xdr:col>
      <xdr:colOff>38101</xdr:colOff>
      <xdr:row>31</xdr:row>
      <xdr:rowOff>180975</xdr:rowOff>
    </xdr:to>
    <xdr:sp macro="" textlink="">
      <xdr:nvSpPr>
        <xdr:cNvPr id="4" name="ZoneTexte 3">
          <a:hlinkClick xmlns:r="http://schemas.openxmlformats.org/officeDocument/2006/relationships" r:id="rId4"/>
        </xdr:cNvPr>
        <xdr:cNvSpPr txBox="1"/>
      </xdr:nvSpPr>
      <xdr:spPr>
        <a:xfrm>
          <a:off x="6791325" y="5715000"/>
          <a:ext cx="3590926" cy="723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9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Agence Régionale de Santé Pays de la Loire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Direction de l’Offre de Santé et en faveur de l’Autonomie </a:t>
          </a:r>
          <a:r>
            <a:rPr lang="fr-FR" sz="900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rPr>
            <a:t>- Mission Qualité Pertinence et Efficience</a:t>
          </a:r>
          <a:r>
            <a:rPr lang="fr-FR" sz="900" baseline="0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rPr>
            <a:t> des parcours</a:t>
          </a:r>
          <a:endParaRPr lang="fr-FR" sz="900">
            <a:solidFill>
              <a:schemeClr val="tx2"/>
            </a:solidFill>
            <a:latin typeface="Arial" pitchFamily="34" charset="0"/>
            <a:cs typeface="Arial" pitchFamily="34" charset="0"/>
          </a:endParaRPr>
        </a:p>
        <a:p>
          <a:r>
            <a:rPr lang="fr-FR" sz="9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CS 56233, 44262 NANTES CEDEX 2</a:t>
          </a:r>
        </a:p>
        <a:p>
          <a:r>
            <a:rPr lang="fr-FR" sz="9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Tél. 02 49 10 42 25 - </a:t>
          </a:r>
          <a:r>
            <a:rPr lang="fr-FR" sz="900" u="sng">
              <a:solidFill>
                <a:schemeClr val="tx2"/>
              </a:solidFill>
              <a:latin typeface="Arial" pitchFamily="34" charset="0"/>
              <a:cs typeface="Arial" pitchFamily="34" charset="0"/>
            </a:rPr>
            <a:t>ars-pdl-dosa-qpe@ars.sante.fr</a:t>
          </a:r>
        </a:p>
      </xdr:txBody>
    </xdr:sp>
    <xdr:clientData/>
  </xdr:twoCellAnchor>
  <xdr:twoCellAnchor>
    <xdr:from>
      <xdr:col>1</xdr:col>
      <xdr:colOff>7060141</xdr:colOff>
      <xdr:row>23</xdr:row>
      <xdr:rowOff>62442</xdr:rowOff>
    </xdr:from>
    <xdr:to>
      <xdr:col>1</xdr:col>
      <xdr:colOff>9225491</xdr:colOff>
      <xdr:row>26</xdr:row>
      <xdr:rowOff>80434</xdr:rowOff>
    </xdr:to>
    <xdr:sp macro="" textlink="">
      <xdr:nvSpPr>
        <xdr:cNvPr id="5" name="Rectangle à coins arrondis 4">
          <a:hlinkClick xmlns:r="http://schemas.openxmlformats.org/officeDocument/2006/relationships" r:id="rId5"/>
        </xdr:cNvPr>
        <xdr:cNvSpPr/>
      </xdr:nvSpPr>
      <xdr:spPr>
        <a:xfrm>
          <a:off x="7822141" y="4796367"/>
          <a:ext cx="2165350" cy="589492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200" b="1"/>
            <a:t>Cliquer</a:t>
          </a:r>
          <a:r>
            <a:rPr lang="fr-FR" sz="1200" b="1" baseline="0"/>
            <a:t> ICI pour a</a:t>
          </a:r>
          <a:r>
            <a:rPr lang="fr-FR" sz="1200" b="1"/>
            <a:t>ccéder </a:t>
          </a:r>
        </a:p>
        <a:p>
          <a:pPr algn="ctr"/>
          <a:r>
            <a:rPr lang="fr-FR" sz="1200" b="1"/>
            <a:t>au</a:t>
          </a:r>
          <a:r>
            <a:rPr lang="fr-FR" sz="1200" b="1" baseline="0"/>
            <a:t> formulaire</a:t>
          </a:r>
          <a:endParaRPr lang="fr-FR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19050</xdr:rowOff>
    </xdr:from>
    <xdr:to>
      <xdr:col>6</xdr:col>
      <xdr:colOff>0</xdr:colOff>
      <xdr:row>7</xdr:row>
      <xdr:rowOff>66675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6676" y="781050"/>
          <a:ext cx="7324724" cy="6191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fr-FR" sz="1600" b="1">
              <a:solidFill>
                <a:srgbClr val="002060"/>
              </a:solidFill>
            </a:rPr>
            <a:t> Suivi de données clés en matière de qualité et de sécurité </a:t>
          </a:r>
        </a:p>
        <a:p>
          <a:pPr algn="ctr"/>
          <a:r>
            <a:rPr lang="fr-FR" sz="1600" b="1">
              <a:solidFill>
                <a:srgbClr val="002060"/>
              </a:solidFill>
            </a:rPr>
            <a:t>des soins et des accompagnements. </a:t>
          </a:r>
        </a:p>
      </xdr:txBody>
    </xdr:sp>
    <xdr:clientData/>
  </xdr:twoCellAnchor>
  <xdr:twoCellAnchor>
    <xdr:from>
      <xdr:col>0</xdr:col>
      <xdr:colOff>38100</xdr:colOff>
      <xdr:row>0</xdr:row>
      <xdr:rowOff>66675</xdr:rowOff>
    </xdr:from>
    <xdr:to>
      <xdr:col>7</xdr:col>
      <xdr:colOff>9525</xdr:colOff>
      <xdr:row>3</xdr:row>
      <xdr:rowOff>152399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100" y="66675"/>
          <a:ext cx="7362825" cy="657224"/>
        </a:xfrm>
        <a:prstGeom prst="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fr-FR" sz="1800"/>
            <a:t>Indicateurs Flash 2021  (données </a:t>
          </a:r>
          <a:r>
            <a:rPr lang="fr-FR" sz="1800">
              <a:solidFill>
                <a:schemeClr val="lt1"/>
              </a:solidFill>
              <a:latin typeface="+mn-lt"/>
              <a:ea typeface="+mn-ea"/>
              <a:cs typeface="+mn-cs"/>
            </a:rPr>
            <a:t>2020</a:t>
          </a:r>
          <a:r>
            <a:rPr lang="fr-FR" sz="1800"/>
            <a:t>)</a:t>
          </a:r>
        </a:p>
        <a:p>
          <a:pPr algn="ctr"/>
          <a:r>
            <a:rPr lang="fr-FR" sz="1800"/>
            <a:t>Personnes en situation de handicap </a:t>
          </a:r>
        </a:p>
      </xdr:txBody>
    </xdr:sp>
    <xdr:clientData/>
  </xdr:twoCellAnchor>
  <xdr:twoCellAnchor editAs="oneCell">
    <xdr:from>
      <xdr:col>1</xdr:col>
      <xdr:colOff>47627</xdr:colOff>
      <xdr:row>1</xdr:row>
      <xdr:rowOff>32465</xdr:rowOff>
    </xdr:from>
    <xdr:to>
      <xdr:col>2</xdr:col>
      <xdr:colOff>322199</xdr:colOff>
      <xdr:row>3</xdr:row>
      <xdr:rowOff>9525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222965"/>
          <a:ext cx="617472" cy="3580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qu&#234;te_Indicateurs_FLASH_PH_2021_ESMS_Enfa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DONNEES_A_RENSEIGNER"/>
      <sheetName val="Liste_régionale_ESMS"/>
      <sheetName val="Liste_déroulant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S-PDL-DOSA-ENQ-FLASH@ars.sante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medit-paysdelaloire.fr/wp-content/uploads/2020/09/20181010-E-learning-handicap.mp4" TargetMode="External"/><Relationship Id="rId1" Type="http://schemas.openxmlformats.org/officeDocument/2006/relationships/hyperlink" Target="https://www.pays-de-la-loire.ars.sante.fr/circuit-medicament-etablissements-accueillant-personnes-en-situation-de-handicap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B5:B37"/>
  <sheetViews>
    <sheetView showGridLines="0" tabSelected="1" workbookViewId="0">
      <selection activeCell="B5" sqref="B5"/>
    </sheetView>
  </sheetViews>
  <sheetFormatPr baseColWidth="10" defaultColWidth="11.44140625" defaultRowHeight="14.4" x14ac:dyDescent="0.3"/>
  <cols>
    <col min="1" max="1" width="11.44140625" style="14"/>
    <col min="2" max="2" width="143.6640625" style="14" customWidth="1"/>
    <col min="3" max="16384" width="11.44140625" style="14"/>
  </cols>
  <sheetData>
    <row r="5" spans="2:2" ht="78" x14ac:dyDescent="0.3">
      <c r="B5" s="17" t="s">
        <v>452</v>
      </c>
    </row>
    <row r="6" spans="2:2" ht="9" customHeight="1" x14ac:dyDescent="0.3">
      <c r="B6" s="17"/>
    </row>
    <row r="7" spans="2:2" ht="31.2" x14ac:dyDescent="0.3">
      <c r="B7" s="17" t="s">
        <v>314</v>
      </c>
    </row>
    <row r="8" spans="2:2" ht="15.6" x14ac:dyDescent="0.3">
      <c r="B8" s="17" t="s">
        <v>315</v>
      </c>
    </row>
    <row r="9" spans="2:2" ht="11.25" customHeight="1" x14ac:dyDescent="0.3">
      <c r="B9" s="17"/>
    </row>
    <row r="10" spans="2:2" ht="15.6" x14ac:dyDescent="0.3">
      <c r="B10" s="18" t="s">
        <v>316</v>
      </c>
    </row>
    <row r="11" spans="2:2" ht="15.6" x14ac:dyDescent="0.3">
      <c r="B11" s="19" t="s">
        <v>317</v>
      </c>
    </row>
    <row r="12" spans="2:2" ht="15.6" x14ac:dyDescent="0.3">
      <c r="B12" s="20" t="s">
        <v>318</v>
      </c>
    </row>
    <row r="13" spans="2:2" ht="15.6" x14ac:dyDescent="0.3">
      <c r="B13" s="20" t="s">
        <v>451</v>
      </c>
    </row>
    <row r="14" spans="2:2" ht="15.6" x14ac:dyDescent="0.3">
      <c r="B14" s="19" t="s">
        <v>319</v>
      </c>
    </row>
    <row r="15" spans="2:2" ht="15.6" x14ac:dyDescent="0.3">
      <c r="B15" s="19" t="s">
        <v>320</v>
      </c>
    </row>
    <row r="16" spans="2:2" ht="31.2" x14ac:dyDescent="0.3">
      <c r="B16" s="19" t="s">
        <v>321</v>
      </c>
    </row>
    <row r="17" spans="2:2" ht="15.6" x14ac:dyDescent="0.3">
      <c r="B17" s="21" t="s">
        <v>322</v>
      </c>
    </row>
    <row r="18" spans="2:2" ht="15.6" x14ac:dyDescent="0.3">
      <c r="B18" s="19"/>
    </row>
    <row r="19" spans="2:2" ht="15.6" x14ac:dyDescent="0.3">
      <c r="B19" s="22" t="s">
        <v>323</v>
      </c>
    </row>
    <row r="20" spans="2:2" ht="15.6" x14ac:dyDescent="0.3">
      <c r="B20" s="22" t="s">
        <v>324</v>
      </c>
    </row>
    <row r="21" spans="2:2" x14ac:dyDescent="0.3">
      <c r="B21" s="23"/>
    </row>
    <row r="22" spans="2:2" x14ac:dyDescent="0.3">
      <c r="B22" s="24" t="s">
        <v>325</v>
      </c>
    </row>
    <row r="23" spans="2:2" x14ac:dyDescent="0.3">
      <c r="B23" s="25"/>
    </row>
    <row r="24" spans="2:2" x14ac:dyDescent="0.3">
      <c r="B24" s="25"/>
    </row>
    <row r="25" spans="2:2" x14ac:dyDescent="0.3">
      <c r="B25" s="25"/>
    </row>
    <row r="26" spans="2:2" x14ac:dyDescent="0.3">
      <c r="B26" s="25"/>
    </row>
    <row r="27" spans="2:2" x14ac:dyDescent="0.3">
      <c r="B27" s="25"/>
    </row>
    <row r="28" spans="2:2" x14ac:dyDescent="0.3">
      <c r="B28" s="25"/>
    </row>
    <row r="29" spans="2:2" x14ac:dyDescent="0.3">
      <c r="B29" s="25"/>
    </row>
    <row r="30" spans="2:2" x14ac:dyDescent="0.3">
      <c r="B30" s="25"/>
    </row>
    <row r="31" spans="2:2" x14ac:dyDescent="0.3">
      <c r="B31" s="25"/>
    </row>
    <row r="32" spans="2:2" x14ac:dyDescent="0.3">
      <c r="B32" s="25"/>
    </row>
    <row r="33" spans="2:2" x14ac:dyDescent="0.3">
      <c r="B33" s="25"/>
    </row>
    <row r="34" spans="2:2" x14ac:dyDescent="0.3">
      <c r="B34" s="25"/>
    </row>
    <row r="35" spans="2:2" x14ac:dyDescent="0.3">
      <c r="B35" s="25"/>
    </row>
    <row r="36" spans="2:2" x14ac:dyDescent="0.3">
      <c r="B36" s="25"/>
    </row>
    <row r="37" spans="2:2" x14ac:dyDescent="0.3">
      <c r="B37" s="25"/>
    </row>
  </sheetData>
  <sheetProtection algorithmName="SHA-512" hashValue="ZeJFrCeKlk8Og33m7TQIKp/1A8iNXBOZDLXyXe1Ssz0LRMYbUEtltLmqy+D0nJX5YYhHrblj7H8YaHD8p7ntKA==" saltValue="cd2lXnIM1QeGo1SbQx0FKg==" spinCount="100000" sheet="1" objects="1" scenarios="1" formatCells="0" formatColumns="0" formatRows="0"/>
  <hyperlinks>
    <hyperlink ref="B22" r:id="rId1"/>
  </hyperlinks>
  <pageMargins left="0.70866141732283472" right="0.70866141732283472" top="0.74803149606299213" bottom="0.74803149606299213" header="0.31496062992125984" footer="0.31496062992125984"/>
  <pageSetup paperSize="9" scale="8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B1:I82"/>
  <sheetViews>
    <sheetView showGridLines="0" workbookViewId="0">
      <selection activeCell="D10" sqref="D10:F10"/>
    </sheetView>
  </sheetViews>
  <sheetFormatPr baseColWidth="10" defaultColWidth="11.44140625" defaultRowHeight="14.4" x14ac:dyDescent="0.3"/>
  <cols>
    <col min="1" max="1" width="1" style="34" customWidth="1"/>
    <col min="2" max="2" width="5.109375" style="37" customWidth="1"/>
    <col min="3" max="3" width="66" style="34" customWidth="1"/>
    <col min="4" max="4" width="15.6640625" style="34" customWidth="1"/>
    <col min="5" max="5" width="0.6640625" style="35" customWidth="1"/>
    <col min="6" max="6" width="22.33203125" style="34" bestFit="1" customWidth="1"/>
    <col min="7" max="7" width="14.21875" style="34" hidden="1" customWidth="1"/>
    <col min="8" max="8" width="33.33203125" style="34" customWidth="1"/>
    <col min="9" max="16384" width="11.44140625" style="34"/>
  </cols>
  <sheetData>
    <row r="1" spans="2:9" ht="15" customHeight="1" x14ac:dyDescent="0.3">
      <c r="B1" s="33"/>
    </row>
    <row r="2" spans="2:9" ht="15" customHeight="1" x14ac:dyDescent="0.3">
      <c r="B2" s="33"/>
    </row>
    <row r="3" spans="2:9" ht="15" customHeight="1" x14ac:dyDescent="0.3">
      <c r="B3" s="33"/>
      <c r="C3" s="36"/>
    </row>
    <row r="4" spans="2:9" ht="15" customHeight="1" x14ac:dyDescent="0.3">
      <c r="B4" s="33"/>
      <c r="C4" s="36"/>
    </row>
    <row r="8" spans="2:9" ht="11.25" customHeight="1" thickBot="1" x14ac:dyDescent="0.35"/>
    <row r="9" spans="2:9" ht="30" customHeight="1" x14ac:dyDescent="0.3">
      <c r="B9" s="94" t="s">
        <v>284</v>
      </c>
      <c r="C9" s="95"/>
      <c r="D9" s="95"/>
      <c r="E9" s="95"/>
      <c r="F9" s="96"/>
    </row>
    <row r="10" spans="2:9" x14ac:dyDescent="0.3">
      <c r="B10" s="38"/>
      <c r="C10" s="39" t="s">
        <v>0</v>
      </c>
      <c r="D10" s="97"/>
      <c r="E10" s="98"/>
      <c r="F10" s="99"/>
    </row>
    <row r="11" spans="2:9" x14ac:dyDescent="0.3">
      <c r="B11" s="38"/>
      <c r="C11" s="39" t="s">
        <v>1</v>
      </c>
      <c r="D11" s="89" t="str">
        <f>IFERROR(VLOOKUP($D$10,Liste_régionale_ESMS!$B$6:$G$500,2,FALSE),"")</f>
        <v/>
      </c>
      <c r="E11" s="90"/>
      <c r="F11" s="89"/>
    </row>
    <row r="12" spans="2:9" x14ac:dyDescent="0.3">
      <c r="B12" s="38"/>
      <c r="C12" s="39" t="s">
        <v>2</v>
      </c>
      <c r="D12" s="89" t="str">
        <f>IFERROR(VLOOKUP($D$10,Liste_régionale_ESMS!$B$6:$G$500,3,FALSE),"")</f>
        <v/>
      </c>
      <c r="E12" s="90"/>
      <c r="F12" s="89"/>
    </row>
    <row r="13" spans="2:9" x14ac:dyDescent="0.3">
      <c r="B13" s="38"/>
      <c r="C13" s="39" t="s">
        <v>3</v>
      </c>
      <c r="D13" s="89" t="str">
        <f>IFERROR(VLOOKUP($D$10,Liste_régionale_ESMS!$B$6:$G$500,4,FALSE),"")</f>
        <v/>
      </c>
      <c r="E13" s="90"/>
      <c r="F13" s="89"/>
      <c r="I13" s="40"/>
    </row>
    <row r="14" spans="2:9" x14ac:dyDescent="0.3">
      <c r="B14" s="38"/>
      <c r="C14" s="39" t="s">
        <v>4</v>
      </c>
      <c r="D14" s="89" t="str">
        <f>IFERROR(VLOOKUP($D$10,Liste_régionale_ESMS!$B$6:$G$500,5,FALSE),"")</f>
        <v/>
      </c>
      <c r="E14" s="90"/>
      <c r="F14" s="89"/>
    </row>
    <row r="15" spans="2:9" x14ac:dyDescent="0.3">
      <c r="B15" s="38"/>
      <c r="C15" s="39" t="s">
        <v>5</v>
      </c>
      <c r="D15" s="89" t="str">
        <f>IFERROR(VLOOKUP($D$10,Liste_régionale_ESMS!$B$6:$G$500,6,FALSE),"")</f>
        <v/>
      </c>
      <c r="E15" s="90"/>
      <c r="F15" s="89"/>
    </row>
    <row r="16" spans="2:9" ht="32.25" customHeight="1" thickBot="1" x14ac:dyDescent="0.35">
      <c r="B16" s="41"/>
      <c r="C16" s="42" t="s">
        <v>6</v>
      </c>
      <c r="D16" s="91" t="s">
        <v>282</v>
      </c>
      <c r="E16" s="92"/>
      <c r="F16" s="93"/>
    </row>
    <row r="17" spans="2:7" ht="6" customHeight="1" x14ac:dyDescent="0.3">
      <c r="F17" s="43"/>
    </row>
    <row r="18" spans="2:7" ht="28.8" x14ac:dyDescent="0.4">
      <c r="C18" s="44"/>
      <c r="D18" s="45" t="s">
        <v>281</v>
      </c>
      <c r="E18" s="46"/>
      <c r="F18" s="47" t="s">
        <v>283</v>
      </c>
      <c r="G18" s="48" t="s">
        <v>276</v>
      </c>
    </row>
    <row r="19" spans="2:7" ht="6.75" customHeight="1" thickBot="1" x14ac:dyDescent="0.35">
      <c r="D19" s="49"/>
      <c r="E19" s="46"/>
      <c r="F19" s="50"/>
      <c r="G19" s="48"/>
    </row>
    <row r="20" spans="2:7" ht="19.5" customHeight="1" thickBot="1" x14ac:dyDescent="0.4">
      <c r="B20" s="51" t="s">
        <v>7</v>
      </c>
      <c r="C20" s="52" t="s">
        <v>453</v>
      </c>
      <c r="D20" s="53"/>
      <c r="E20" s="43"/>
      <c r="F20" s="43"/>
    </row>
    <row r="21" spans="2:7" ht="30" customHeight="1" x14ac:dyDescent="0.3">
      <c r="B21" s="54" t="s">
        <v>227</v>
      </c>
      <c r="C21" s="57" t="s">
        <v>307</v>
      </c>
      <c r="D21" s="29"/>
      <c r="E21" s="27"/>
      <c r="F21" s="28"/>
      <c r="G21" s="34" t="e">
        <f>INDEX(Categ_concernees!$B$1:$T$69,MATCH(DONNEES_A_RENSEIGNER!$B21,Categ_concernees!$B$1:$B$69,0),MATCH(DONNEES_A_RENSEIGNER!$D$13,Categ_concernees!$B$1:$T$1,0))</f>
        <v>#N/A</v>
      </c>
    </row>
    <row r="22" spans="2:7" ht="30" customHeight="1" x14ac:dyDescent="0.3">
      <c r="B22" s="56" t="s">
        <v>228</v>
      </c>
      <c r="C22" s="57" t="s">
        <v>308</v>
      </c>
      <c r="D22" s="29"/>
      <c r="E22" s="27"/>
      <c r="F22" s="30"/>
      <c r="G22" s="34" t="e">
        <f>INDEX(Categ_concernees!$B$1:$T$69,MATCH(DONNEES_A_RENSEIGNER!$B22,Categ_concernees!$B$1:$B$69,0),MATCH(DONNEES_A_RENSEIGNER!$D$13,Categ_concernees!$B$1:$T$1,0))</f>
        <v>#N/A</v>
      </c>
    </row>
    <row r="23" spans="2:7" ht="30" hidden="1" customHeight="1" x14ac:dyDescent="0.3">
      <c r="B23" s="56"/>
      <c r="C23" s="57"/>
      <c r="D23" s="29"/>
      <c r="E23" s="27"/>
      <c r="F23" s="30"/>
      <c r="G23" s="34" t="e">
        <f>INDEX(Categ_concernees!$B$1:$T$69,MATCH(DONNEES_A_RENSEIGNER!$B23,Categ_concernees!$B$1:$B$69,0),MATCH(DONNEES_A_RENSEIGNER!$D$13,Categ_concernees!$B$1:$T$1,0))</f>
        <v>#N/A</v>
      </c>
    </row>
    <row r="24" spans="2:7" ht="30" customHeight="1" x14ac:dyDescent="0.3">
      <c r="B24" s="56">
        <v>3</v>
      </c>
      <c r="C24" s="57" t="s">
        <v>309</v>
      </c>
      <c r="D24" s="29"/>
      <c r="E24" s="27"/>
      <c r="F24" s="30" t="str">
        <f t="shared" ref="F24:F25" si="0">IF(ISBLANK(D24),"",IF(D24=0,"ATTENTION : Ne pas saisir '0' si vous ne disposez pas de l'information. Dans ce cas, laisser la cellule vide.",""))</f>
        <v/>
      </c>
      <c r="G24" s="34" t="e">
        <f>INDEX(Categ_concernees!$B$1:$T$69,MATCH(DONNEES_A_RENSEIGNER!$B24,Categ_concernees!$B$1:$B$69,0),MATCH(DONNEES_A_RENSEIGNER!$D$13,Categ_concernees!$B$1:$T$1,0))</f>
        <v>#N/A</v>
      </c>
    </row>
    <row r="25" spans="2:7" ht="30" customHeight="1" thickBot="1" x14ac:dyDescent="0.35">
      <c r="B25" s="58">
        <v>4</v>
      </c>
      <c r="C25" s="57" t="s">
        <v>310</v>
      </c>
      <c r="D25" s="29"/>
      <c r="E25" s="27"/>
      <c r="F25" s="78" t="str">
        <f t="shared" si="0"/>
        <v/>
      </c>
      <c r="G25" s="34" t="e">
        <f>INDEX(Categ_concernees!$B$1:$T$69,MATCH(DONNEES_A_RENSEIGNER!$B25,Categ_concernees!$B$1:$B$69,0),MATCH(DONNEES_A_RENSEIGNER!$D$13,Categ_concernees!$B$1:$T$1,0))</f>
        <v>#N/A</v>
      </c>
    </row>
    <row r="26" spans="2:7" ht="5.0999999999999996" customHeight="1" thickBot="1" x14ac:dyDescent="0.35">
      <c r="C26" s="60"/>
      <c r="D26" s="61"/>
      <c r="F26" s="43"/>
    </row>
    <row r="27" spans="2:7" ht="18.600000000000001" thickBot="1" x14ac:dyDescent="0.4">
      <c r="B27" s="51" t="s">
        <v>8</v>
      </c>
      <c r="C27" s="52" t="s">
        <v>9</v>
      </c>
      <c r="D27" s="62"/>
      <c r="E27" s="43"/>
      <c r="F27" s="43"/>
    </row>
    <row r="28" spans="2:7" ht="28.8" x14ac:dyDescent="0.3">
      <c r="B28" s="54" t="s">
        <v>230</v>
      </c>
      <c r="C28" s="55" t="s">
        <v>311</v>
      </c>
      <c r="D28" s="26"/>
      <c r="E28" s="27"/>
      <c r="F28" s="28" t="str">
        <f t="shared" ref="F28:F77" si="1">IF(ISBLANK(D28),"",IF(D28=0,"ATTENTION : Ne pas saisir '0' si vous ne disposez pas de l'information. Dans ce cas, laisser la cellule vide.",""))</f>
        <v/>
      </c>
      <c r="G28" s="34" t="e">
        <f>INDEX(Categ_concernees!$B$1:$T$69,MATCH(DONNEES_A_RENSEIGNER!$B28,Categ_concernees!$B$1:$B$69,0),MATCH(DONNEES_A_RENSEIGNER!$D$13,Categ_concernees!$B$1:$T$1,0))</f>
        <v>#N/A</v>
      </c>
    </row>
    <row r="29" spans="2:7" ht="30" customHeight="1" x14ac:dyDescent="0.3">
      <c r="B29" s="56" t="s">
        <v>231</v>
      </c>
      <c r="C29" s="57" t="s">
        <v>229</v>
      </c>
      <c r="D29" s="29"/>
      <c r="E29" s="27"/>
      <c r="F29" s="32" t="str">
        <f t="shared" si="1"/>
        <v/>
      </c>
      <c r="G29" s="34" t="e">
        <f>INDEX(Categ_concernees!$B$1:$T$69,MATCH(DONNEES_A_RENSEIGNER!$B29,Categ_concernees!$B$1:$B$69,0),MATCH(DONNEES_A_RENSEIGNER!$D$13,Categ_concernees!$B$1:$T$1,0))</f>
        <v>#N/A</v>
      </c>
    </row>
    <row r="30" spans="2:7" ht="30" customHeight="1" x14ac:dyDescent="0.3">
      <c r="B30" s="56" t="s">
        <v>232</v>
      </c>
      <c r="C30" s="57" t="str">
        <f>IF($D$29="OUI","Score global de l'étape de co-construction de l'EPP","Nombre d'usagers ayant été associés à la construction de leur projet personnalisé")</f>
        <v>Nombre d'usagers ayant été associés à la construction de leur projet personnalisé</v>
      </c>
      <c r="D30" s="29"/>
      <c r="E30" s="27"/>
      <c r="F30" s="32" t="str">
        <f t="shared" si="1"/>
        <v/>
      </c>
      <c r="G30" s="34" t="e">
        <f>INDEX(Categ_concernees!$B$1:$T$69,MATCH(DONNEES_A_RENSEIGNER!$B30,Categ_concernees!$B$1:$B$69,0),MATCH(DONNEES_A_RENSEIGNER!$D$13,Categ_concernees!$B$1:$T$1,0))</f>
        <v>#N/A</v>
      </c>
    </row>
    <row r="31" spans="2:7" ht="30" customHeight="1" x14ac:dyDescent="0.3">
      <c r="B31" s="56" t="s">
        <v>233</v>
      </c>
      <c r="C31" s="57" t="str">
        <f>IF($D$29="OUI","Score global de l'étape de co-évaluation de l'EPP","Nombre d'usagers, ayant accepté la démarche, disposant d'un projet personnalisé formalisé et mis à jour")</f>
        <v>Nombre d'usagers, ayant accepté la démarche, disposant d'un projet personnalisé formalisé et mis à jour</v>
      </c>
      <c r="D31" s="29"/>
      <c r="E31" s="27"/>
      <c r="F31" s="32" t="str">
        <f>IF(ISBLANK(D31),"",IF(D31=0,"ATTENTION : Ne pas saisir '0' si vous ne disposez pas de l'information. Dans ce cas, laisser la cellule vide.",""))</f>
        <v/>
      </c>
      <c r="G31" s="34" t="e">
        <f>INDEX(Categ_concernees!$B$1:$T$69,MATCH(DONNEES_A_RENSEIGNER!$B31,Categ_concernees!$B$1:$B$69,0),MATCH(DONNEES_A_RENSEIGNER!$D$13,Categ_concernees!$B$1:$T$1,0))</f>
        <v>#N/A</v>
      </c>
    </row>
    <row r="32" spans="2:7" ht="29.4" thickBot="1" x14ac:dyDescent="0.35">
      <c r="B32" s="58">
        <v>6</v>
      </c>
      <c r="C32" s="59" t="s">
        <v>454</v>
      </c>
      <c r="D32" s="31"/>
      <c r="E32" s="27"/>
      <c r="F32" s="69"/>
      <c r="G32" s="34" t="e">
        <f>INDEX(Categ_concernees!$B$1:$T$69,MATCH(DONNEES_A_RENSEIGNER!$B32,Categ_concernees!$B$1:$B$69,0),MATCH(DONNEES_A_RENSEIGNER!$D$13,Categ_concernees!$B$1:$T$1,0))</f>
        <v>#N/A</v>
      </c>
    </row>
    <row r="33" spans="2:7" ht="5.0999999999999996" customHeight="1" thickBot="1" x14ac:dyDescent="0.35">
      <c r="C33" s="60"/>
      <c r="D33" s="61"/>
      <c r="F33" s="43"/>
    </row>
    <row r="34" spans="2:7" ht="18.600000000000001" thickBot="1" x14ac:dyDescent="0.4">
      <c r="B34" s="63" t="s">
        <v>10</v>
      </c>
      <c r="C34" s="64" t="s">
        <v>11</v>
      </c>
      <c r="D34" s="65"/>
      <c r="E34" s="43"/>
      <c r="F34" s="43"/>
    </row>
    <row r="35" spans="2:7" ht="30" customHeight="1" x14ac:dyDescent="0.3">
      <c r="B35" s="54" t="s">
        <v>290</v>
      </c>
      <c r="C35" s="55" t="s">
        <v>306</v>
      </c>
      <c r="D35" s="26"/>
      <c r="E35" s="27"/>
      <c r="F35" s="28" t="str">
        <f t="shared" si="1"/>
        <v/>
      </c>
      <c r="G35" s="34" t="e">
        <f>INDEX(Categ_concernees!$B$1:$T$69,MATCH(DONNEES_A_RENSEIGNER!$B35,Categ_concernees!$B$1:$B$69,0),MATCH(DONNEES_A_RENSEIGNER!$D$13,Categ_concernees!$B$1:$T$1,0))</f>
        <v>#N/A</v>
      </c>
    </row>
    <row r="36" spans="2:7" ht="30" customHeight="1" x14ac:dyDescent="0.3">
      <c r="B36" s="56" t="s">
        <v>291</v>
      </c>
      <c r="C36" s="57" t="s">
        <v>246</v>
      </c>
      <c r="D36" s="29"/>
      <c r="E36" s="27"/>
      <c r="F36" s="32" t="str">
        <f t="shared" si="1"/>
        <v/>
      </c>
      <c r="G36" s="34" t="e">
        <f>INDEX(Categ_concernees!$B$1:$T$69,MATCH(DONNEES_A_RENSEIGNER!$B36,Categ_concernees!$B$1:$B$69,0),MATCH(DONNEES_A_RENSEIGNER!$D$13,Categ_concernees!$B$1:$T$1,0))</f>
        <v>#N/A</v>
      </c>
    </row>
    <row r="37" spans="2:7" ht="30" customHeight="1" x14ac:dyDescent="0.3">
      <c r="B37" s="56" t="s">
        <v>292</v>
      </c>
      <c r="C37" s="57" t="s">
        <v>249</v>
      </c>
      <c r="D37" s="29"/>
      <c r="E37" s="27"/>
      <c r="F37" s="32" t="str">
        <f t="shared" si="1"/>
        <v/>
      </c>
      <c r="G37" s="34" t="e">
        <f>INDEX(Categ_concernees!$B$1:$T$69,MATCH(DONNEES_A_RENSEIGNER!$B37,Categ_concernees!$B$1:$B$69,0),MATCH(DONNEES_A_RENSEIGNER!$D$13,Categ_concernees!$B$1:$T$1,0))</f>
        <v>#N/A</v>
      </c>
    </row>
    <row r="38" spans="2:7" ht="30" customHeight="1" x14ac:dyDescent="0.3">
      <c r="B38" s="56" t="s">
        <v>293</v>
      </c>
      <c r="C38" s="57" t="s">
        <v>247</v>
      </c>
      <c r="D38" s="29"/>
      <c r="E38" s="27"/>
      <c r="F38" s="32" t="str">
        <f t="shared" si="1"/>
        <v/>
      </c>
      <c r="G38" s="34" t="e">
        <f>INDEX(Categ_concernees!$B$1:$T$69,MATCH(DONNEES_A_RENSEIGNER!$B38,Categ_concernees!$B$1:$B$69,0),MATCH(DONNEES_A_RENSEIGNER!$D$13,Categ_concernees!$B$1:$T$1,0))</f>
        <v>#N/A</v>
      </c>
    </row>
    <row r="39" spans="2:7" ht="30" customHeight="1" x14ac:dyDescent="0.3">
      <c r="B39" s="56" t="s">
        <v>294</v>
      </c>
      <c r="C39" s="57" t="s">
        <v>248</v>
      </c>
      <c r="D39" s="29"/>
      <c r="E39" s="27"/>
      <c r="F39" s="32" t="str">
        <f t="shared" si="1"/>
        <v/>
      </c>
      <c r="G39" s="34" t="e">
        <f>INDEX(Categ_concernees!$B$1:$T$69,MATCH(DONNEES_A_RENSEIGNER!$B39,Categ_concernees!$B$1:$B$69,0),MATCH(DONNEES_A_RENSEIGNER!$D$13,Categ_concernees!$B$1:$T$1,0))</f>
        <v>#N/A</v>
      </c>
    </row>
    <row r="40" spans="2:7" ht="30" customHeight="1" x14ac:dyDescent="0.3">
      <c r="B40" s="56">
        <v>8</v>
      </c>
      <c r="C40" s="57" t="s">
        <v>250</v>
      </c>
      <c r="D40" s="29"/>
      <c r="E40" s="27"/>
      <c r="F40" s="32" t="str">
        <f t="shared" si="1"/>
        <v/>
      </c>
      <c r="G40" s="34" t="e">
        <f>INDEX(Categ_concernees!$B$1:$T$69,MATCH(DONNEES_A_RENSEIGNER!$B40,Categ_concernees!$B$1:$B$69,0),MATCH(DONNEES_A_RENSEIGNER!$D$13,Categ_concernees!$B$1:$T$1,0))</f>
        <v>#N/A</v>
      </c>
    </row>
    <row r="41" spans="2:7" ht="30" customHeight="1" x14ac:dyDescent="0.3">
      <c r="B41" s="56">
        <v>9</v>
      </c>
      <c r="C41" s="57" t="s">
        <v>12</v>
      </c>
      <c r="D41" s="29"/>
      <c r="E41" s="27"/>
      <c r="F41" s="32" t="str">
        <f t="shared" si="1"/>
        <v/>
      </c>
      <c r="G41" s="34" t="e">
        <f>INDEX(Categ_concernees!$B$1:$T$69,MATCH(DONNEES_A_RENSEIGNER!$B41,Categ_concernees!$B$1:$B$69,0),MATCH(DONNEES_A_RENSEIGNER!$D$13,Categ_concernees!$B$1:$T$1,0))</f>
        <v>#N/A</v>
      </c>
    </row>
    <row r="42" spans="2:7" ht="30" customHeight="1" x14ac:dyDescent="0.3">
      <c r="B42" s="56">
        <v>10</v>
      </c>
      <c r="C42" s="57" t="s">
        <v>251</v>
      </c>
      <c r="D42" s="29"/>
      <c r="E42" s="27"/>
      <c r="F42" s="32" t="str">
        <f t="shared" si="1"/>
        <v/>
      </c>
      <c r="G42" s="34" t="e">
        <f>INDEX(Categ_concernees!$B$1:$T$69,MATCH(DONNEES_A_RENSEIGNER!$B42,Categ_concernees!$B$1:$B$69,0),MATCH(DONNEES_A_RENSEIGNER!$D$13,Categ_concernees!$B$1:$T$1,0))</f>
        <v>#N/A</v>
      </c>
    </row>
    <row r="43" spans="2:7" ht="30" customHeight="1" x14ac:dyDescent="0.3">
      <c r="B43" s="80" t="s">
        <v>460</v>
      </c>
      <c r="C43" s="81" t="s">
        <v>462</v>
      </c>
      <c r="D43" s="82"/>
      <c r="E43" s="27"/>
      <c r="F43" s="32" t="str">
        <f t="shared" si="1"/>
        <v/>
      </c>
      <c r="G43" s="34" t="e">
        <f>INDEX(Categ_concernees!$B$1:$T$69,MATCH(DONNEES_A_RENSEIGNER!$B43,Categ_concernees!$B$1:$B$69,0),MATCH(DONNEES_A_RENSEIGNER!$D$13,Categ_concernees!$B$1:$T$1,0))</f>
        <v>#N/A</v>
      </c>
    </row>
    <row r="44" spans="2:7" ht="30" customHeight="1" x14ac:dyDescent="0.3">
      <c r="B44" s="80" t="s">
        <v>461</v>
      </c>
      <c r="C44" s="81" t="s">
        <v>463</v>
      </c>
      <c r="D44" s="88"/>
      <c r="E44" s="27"/>
      <c r="F44" s="86"/>
      <c r="G44" s="34" t="e">
        <f>INDEX(Categ_concernees!$B$1:$T$69,MATCH(DONNEES_A_RENSEIGNER!$B44,Categ_concernees!$B$1:$B$69,0),MATCH(DONNEES_A_RENSEIGNER!$D$13,Categ_concernees!$B$1:$T$1,0))</f>
        <v>#N/A</v>
      </c>
    </row>
    <row r="45" spans="2:7" ht="30" customHeight="1" thickBot="1" x14ac:dyDescent="0.35">
      <c r="B45" s="87">
        <v>12</v>
      </c>
      <c r="C45" s="79" t="s">
        <v>464</v>
      </c>
      <c r="D45" s="84"/>
      <c r="E45" s="27"/>
      <c r="F45" s="85" t="str">
        <f t="shared" ref="F45" si="2">IF(ISBLANK(D45),"",IF(D45=0,"ATTENTION : Ne pas saisir '0' si vous ne disposez pas de l'information. Dans ce cas, laisser la cellule vide.",""))</f>
        <v/>
      </c>
      <c r="G45" s="34" t="e">
        <f>INDEX(Categ_concernees!$B$1:$T$69,MATCH(DONNEES_A_RENSEIGNER!$B45,Categ_concernees!$B$1:$B$69,0),MATCH(DONNEES_A_RENSEIGNER!$D$13,Categ_concernees!$B$1:$T$1,0))</f>
        <v>#N/A</v>
      </c>
    </row>
    <row r="46" spans="2:7" ht="5.0999999999999996" customHeight="1" thickBot="1" x14ac:dyDescent="0.35">
      <c r="C46" s="60"/>
      <c r="D46" s="61"/>
      <c r="F46" s="43"/>
    </row>
    <row r="47" spans="2:7" ht="18.600000000000001" thickBot="1" x14ac:dyDescent="0.4">
      <c r="B47" s="51" t="s">
        <v>13</v>
      </c>
      <c r="C47" s="52" t="s">
        <v>15</v>
      </c>
      <c r="D47" s="62"/>
      <c r="E47" s="43"/>
      <c r="F47" s="43"/>
    </row>
    <row r="48" spans="2:7" ht="30" customHeight="1" x14ac:dyDescent="0.3">
      <c r="B48" s="66" t="s">
        <v>465</v>
      </c>
      <c r="C48" s="57" t="s">
        <v>277</v>
      </c>
      <c r="D48" s="29"/>
      <c r="E48" s="27"/>
      <c r="F48" s="28" t="str">
        <f t="shared" si="1"/>
        <v/>
      </c>
      <c r="G48" s="34" t="e">
        <f>INDEX(Categ_concernees!$B$1:$T$69,MATCH(DONNEES_A_RENSEIGNER!$B48,Categ_concernees!$B$1:$B$69,0),MATCH(DONNEES_A_RENSEIGNER!$D$13,Categ_concernees!$B$1:$T$1,0))</f>
        <v>#N/A</v>
      </c>
    </row>
    <row r="49" spans="2:8" ht="28.8" x14ac:dyDescent="0.3">
      <c r="B49" s="56" t="s">
        <v>466</v>
      </c>
      <c r="C49" s="57" t="s">
        <v>278</v>
      </c>
      <c r="D49" s="29"/>
      <c r="E49" s="27"/>
      <c r="F49" s="32" t="str">
        <f t="shared" si="1"/>
        <v/>
      </c>
      <c r="G49" s="34" t="e">
        <f>INDEX(Categ_concernees!$B$1:$T$69,MATCH(DONNEES_A_RENSEIGNER!$B49,Categ_concernees!$B$1:$B$69,0),MATCH(DONNEES_A_RENSEIGNER!$D$13,Categ_concernees!$B$1:$T$1,0))</f>
        <v>#N/A</v>
      </c>
    </row>
    <row r="50" spans="2:8" ht="28.8" x14ac:dyDescent="0.3">
      <c r="B50" s="56">
        <v>14</v>
      </c>
      <c r="C50" s="57" t="s">
        <v>16</v>
      </c>
      <c r="D50" s="29"/>
      <c r="E50" s="27"/>
      <c r="F50" s="32" t="str">
        <f t="shared" si="1"/>
        <v/>
      </c>
      <c r="G50" s="34" t="e">
        <f>INDEX(Categ_concernees!$B$1:$T$69,MATCH(DONNEES_A_RENSEIGNER!$B50,Categ_concernees!$B$1:$B$69,0),MATCH(DONNEES_A_RENSEIGNER!$D$13,Categ_concernees!$B$1:$T$1,0))</f>
        <v>#N/A</v>
      </c>
      <c r="H50" s="67"/>
    </row>
    <row r="51" spans="2:8" x14ac:dyDescent="0.3">
      <c r="B51" s="56"/>
      <c r="C51" s="68" t="str">
        <f>IF(D50="NON","Cliquer ici pour réaliser l'autodiagnostic (dossier handicimed)","")</f>
        <v/>
      </c>
      <c r="D51" s="29"/>
      <c r="E51" s="27"/>
      <c r="F51" s="32" t="str">
        <f t="shared" ref="F51" si="3">IF(ISBLANK(D51),"",IF(D51=0,"ATTENTION : Ne pas saisir '0' si vous ne disposez pas de l'information. Dans ce cas, laisser la cellule vide.",""))</f>
        <v/>
      </c>
      <c r="G51" s="34" t="e">
        <f>INDEX(Categ_concernees!$B$1:$T$69,MATCH(DONNEES_A_RENSEIGNER!$B51,Categ_concernees!$B$1:$B$69,0),MATCH(DONNEES_A_RENSEIGNER!$D$13,Categ_concernees!$B$1:$T$1,0))</f>
        <v>#N/A</v>
      </c>
    </row>
    <row r="52" spans="2:8" ht="28.8" x14ac:dyDescent="0.3">
      <c r="B52" s="56" t="s">
        <v>295</v>
      </c>
      <c r="C52" s="57" t="s">
        <v>261</v>
      </c>
      <c r="D52" s="29"/>
      <c r="E52" s="27"/>
      <c r="F52" s="32" t="str">
        <f t="shared" si="1"/>
        <v/>
      </c>
      <c r="G52" s="34" t="e">
        <f>INDEX(Categ_concernees!$B$1:$T$69,MATCH(DONNEES_A_RENSEIGNER!$B52,Categ_concernees!$B$1:$B$69,0),MATCH(DONNEES_A_RENSEIGNER!$D$13,Categ_concernees!$B$1:$T$1,0))</f>
        <v>#N/A</v>
      </c>
    </row>
    <row r="53" spans="2:8" ht="28.8" x14ac:dyDescent="0.3">
      <c r="B53" s="56" t="s">
        <v>296</v>
      </c>
      <c r="C53" s="57" t="s">
        <v>262</v>
      </c>
      <c r="D53" s="29"/>
      <c r="E53" s="27"/>
      <c r="F53" s="32" t="str">
        <f t="shared" si="1"/>
        <v/>
      </c>
      <c r="G53" s="34" t="e">
        <f>INDEX(Categ_concernees!$B$1:$T$69,MATCH(DONNEES_A_RENSEIGNER!$B53,Categ_concernees!$B$1:$B$69,0),MATCH(DONNEES_A_RENSEIGNER!$D$13,Categ_concernees!$B$1:$T$1,0))</f>
        <v>#N/A</v>
      </c>
    </row>
    <row r="54" spans="2:8" ht="30" customHeight="1" x14ac:dyDescent="0.3">
      <c r="B54" s="56" t="s">
        <v>467</v>
      </c>
      <c r="C54" s="57" t="s">
        <v>256</v>
      </c>
      <c r="D54" s="29"/>
      <c r="E54" s="27"/>
      <c r="F54" s="32" t="str">
        <f t="shared" si="1"/>
        <v/>
      </c>
      <c r="G54" s="34" t="e">
        <f>INDEX(Categ_concernees!$B$1:$T$69,MATCH(DONNEES_A_RENSEIGNER!$B54,Categ_concernees!$B$1:$B$69,0),MATCH(DONNEES_A_RENSEIGNER!$D$13,Categ_concernees!$B$1:$T$1,0))</f>
        <v>#N/A</v>
      </c>
    </row>
    <row r="55" spans="2:8" ht="30" customHeight="1" x14ac:dyDescent="0.3">
      <c r="B55" s="56" t="s">
        <v>468</v>
      </c>
      <c r="C55" s="57" t="s">
        <v>257</v>
      </c>
      <c r="D55" s="29"/>
      <c r="E55" s="27"/>
      <c r="F55" s="32" t="str">
        <f t="shared" si="1"/>
        <v/>
      </c>
      <c r="G55" s="34" t="e">
        <f>INDEX(Categ_concernees!$B$1:$T$69,MATCH(DONNEES_A_RENSEIGNER!$B55,Categ_concernees!$B$1:$B$69,0),MATCH(DONNEES_A_RENSEIGNER!$D$13,Categ_concernees!$B$1:$T$1,0))</f>
        <v>#N/A</v>
      </c>
    </row>
    <row r="56" spans="2:8" ht="30" customHeight="1" x14ac:dyDescent="0.3">
      <c r="B56" s="56" t="s">
        <v>469</v>
      </c>
      <c r="C56" s="57" t="s">
        <v>258</v>
      </c>
      <c r="D56" s="29"/>
      <c r="E56" s="27"/>
      <c r="F56" s="32" t="str">
        <f t="shared" si="1"/>
        <v/>
      </c>
      <c r="G56" s="34" t="e">
        <f>INDEX(Categ_concernees!$B$1:$T$69,MATCH(DONNEES_A_RENSEIGNER!$B56,Categ_concernees!$B$1:$B$69,0),MATCH(DONNEES_A_RENSEIGNER!$D$13,Categ_concernees!$B$1:$T$1,0))</f>
        <v>#N/A</v>
      </c>
    </row>
    <row r="57" spans="2:8" ht="30" customHeight="1" x14ac:dyDescent="0.3">
      <c r="B57" s="56" t="s">
        <v>470</v>
      </c>
      <c r="C57" s="57" t="s">
        <v>259</v>
      </c>
      <c r="D57" s="29"/>
      <c r="E57" s="27"/>
      <c r="F57" s="32" t="str">
        <f t="shared" si="1"/>
        <v/>
      </c>
      <c r="G57" s="34" t="e">
        <f>INDEX(Categ_concernees!$B$1:$T$69,MATCH(DONNEES_A_RENSEIGNER!$B57,Categ_concernees!$B$1:$B$69,0),MATCH(DONNEES_A_RENSEIGNER!$D$13,Categ_concernees!$B$1:$T$1,0))</f>
        <v>#N/A</v>
      </c>
    </row>
    <row r="58" spans="2:8" ht="30" customHeight="1" x14ac:dyDescent="0.3">
      <c r="B58" s="56" t="s">
        <v>471</v>
      </c>
      <c r="C58" s="57" t="s">
        <v>260</v>
      </c>
      <c r="D58" s="29"/>
      <c r="E58" s="27"/>
      <c r="F58" s="32" t="str">
        <f t="shared" si="1"/>
        <v/>
      </c>
      <c r="G58" s="34" t="e">
        <f>INDEX(Categ_concernees!$B$1:$T$69,MATCH(DONNEES_A_RENSEIGNER!$B58,Categ_concernees!$B$1:$B$69,0),MATCH(DONNEES_A_RENSEIGNER!$D$13,Categ_concernees!$B$1:$T$1,0))</f>
        <v>#N/A</v>
      </c>
    </row>
    <row r="59" spans="2:8" ht="28.8" x14ac:dyDescent="0.3">
      <c r="B59" s="56" t="s">
        <v>472</v>
      </c>
      <c r="C59" s="57" t="s">
        <v>17</v>
      </c>
      <c r="D59" s="29"/>
      <c r="E59" s="27"/>
      <c r="F59" s="32" t="str">
        <f t="shared" si="1"/>
        <v/>
      </c>
      <c r="G59" s="34" t="e">
        <f>INDEX(Categ_concernees!$B$1:$T$69,MATCH(DONNEES_A_RENSEIGNER!$B59,Categ_concernees!$B$1:$B$69,0),MATCH(DONNEES_A_RENSEIGNER!$D$13,Categ_concernees!$B$1:$T$1,0))</f>
        <v>#N/A</v>
      </c>
    </row>
    <row r="60" spans="2:8" ht="28.8" x14ac:dyDescent="0.3">
      <c r="B60" s="56" t="s">
        <v>473</v>
      </c>
      <c r="C60" s="57" t="s">
        <v>265</v>
      </c>
      <c r="D60" s="29"/>
      <c r="E60" s="27"/>
      <c r="F60" s="32" t="str">
        <f t="shared" si="1"/>
        <v/>
      </c>
      <c r="G60" s="34" t="e">
        <f>INDEX(Categ_concernees!$B$1:$T$69,MATCH(DONNEES_A_RENSEIGNER!$B60,Categ_concernees!$B$1:$B$69,0),MATCH(DONNEES_A_RENSEIGNER!$D$13,Categ_concernees!$B$1:$T$1,0))</f>
        <v>#N/A</v>
      </c>
    </row>
    <row r="61" spans="2:8" ht="28.8" x14ac:dyDescent="0.3">
      <c r="B61" s="56">
        <v>17</v>
      </c>
      <c r="C61" s="57" t="s">
        <v>312</v>
      </c>
      <c r="D61" s="29"/>
      <c r="E61" s="27"/>
      <c r="F61" s="32" t="str">
        <f t="shared" si="1"/>
        <v/>
      </c>
      <c r="G61" s="34" t="e">
        <f>INDEX(Categ_concernees!$B$1:$T$69,MATCH(DONNEES_A_RENSEIGNER!$B61,Categ_concernees!$B$1:$B$69,0),MATCH(DONNEES_A_RENSEIGNER!$D$13,Categ_concernees!$B$1:$T$1,0))</f>
        <v>#N/A</v>
      </c>
    </row>
    <row r="62" spans="2:8" ht="43.2" x14ac:dyDescent="0.3">
      <c r="B62" s="56" t="s">
        <v>286</v>
      </c>
      <c r="C62" s="57" t="s">
        <v>455</v>
      </c>
      <c r="D62" s="29"/>
      <c r="E62" s="27"/>
      <c r="F62" s="32" t="str">
        <f t="shared" si="1"/>
        <v/>
      </c>
      <c r="G62" s="34" t="e">
        <f>INDEX(Categ_concernees!$B$1:$T$69,MATCH(DONNEES_A_RENSEIGNER!$B62,Categ_concernees!$B$1:$B$69,0),MATCH(DONNEES_A_RENSEIGNER!$D$13,Categ_concernees!$B$1:$T$1,0))</f>
        <v>#N/A</v>
      </c>
    </row>
    <row r="63" spans="2:8" x14ac:dyDescent="0.3">
      <c r="B63" s="56"/>
      <c r="C63" s="68" t="str">
        <f>IF(D62="NON","Cliquer ici pour réaliser l'e-learning (OMEDIT)","")</f>
        <v/>
      </c>
      <c r="D63" s="29"/>
      <c r="E63" s="27"/>
      <c r="F63" s="32" t="str">
        <f t="shared" si="1"/>
        <v/>
      </c>
      <c r="G63" s="34" t="e">
        <f>INDEX(Categ_concernees!$B$1:$T$69,MATCH(DONNEES_A_RENSEIGNER!$B63,Categ_concernees!$B$1:$B$69,0),MATCH(DONNEES_A_RENSEIGNER!$D$13,Categ_concernees!$B$1:$T$1,0))</f>
        <v>#N/A</v>
      </c>
    </row>
    <row r="64" spans="2:8" ht="30" customHeight="1" thickBot="1" x14ac:dyDescent="0.35">
      <c r="B64" s="58" t="s">
        <v>287</v>
      </c>
      <c r="C64" s="79" t="s">
        <v>456</v>
      </c>
      <c r="D64" s="31"/>
      <c r="E64" s="27"/>
      <c r="F64" s="69" t="str">
        <f>IF(ISBLANK(D64),"",IF(D64=0,"ATTENTION : Ne pas saisir '0' si vous ne disposez pas de l'information. Dans ce cas, laisser la cellule vide.",""))</f>
        <v/>
      </c>
      <c r="G64" s="34" t="e">
        <f>INDEX(Categ_concernees!$B$1:$T$69,MATCH(DONNEES_A_RENSEIGNER!$B64,Categ_concernees!$B$1:$B$69,0),MATCH(DONNEES_A_RENSEIGNER!$D$13,Categ_concernees!$B$1:$T$1,0))</f>
        <v>#N/A</v>
      </c>
    </row>
    <row r="65" spans="2:7" ht="5.0999999999999996" customHeight="1" thickBot="1" x14ac:dyDescent="0.35">
      <c r="C65" s="60"/>
      <c r="D65" s="61"/>
      <c r="F65" s="43"/>
    </row>
    <row r="66" spans="2:7" ht="18.600000000000001" thickBot="1" x14ac:dyDescent="0.4">
      <c r="B66" s="51" t="s">
        <v>14</v>
      </c>
      <c r="C66" s="52" t="s">
        <v>285</v>
      </c>
      <c r="D66" s="62"/>
      <c r="E66" s="43"/>
      <c r="F66" s="43"/>
    </row>
    <row r="67" spans="2:7" ht="28.8" x14ac:dyDescent="0.3">
      <c r="B67" s="54" t="s">
        <v>297</v>
      </c>
      <c r="C67" s="55" t="s">
        <v>266</v>
      </c>
      <c r="D67" s="26"/>
      <c r="E67" s="27"/>
      <c r="F67" s="28" t="str">
        <f t="shared" si="1"/>
        <v/>
      </c>
      <c r="G67" s="34" t="e">
        <f>INDEX(Categ_concernees!$B$1:$T$69,MATCH(DONNEES_A_RENSEIGNER!$B67,Categ_concernees!$B$1:$B$69,0),MATCH(DONNEES_A_RENSEIGNER!$D$13,Categ_concernees!$B$1:$T$1,0))</f>
        <v>#N/A</v>
      </c>
    </row>
    <row r="68" spans="2:7" ht="28.8" x14ac:dyDescent="0.3">
      <c r="B68" s="56" t="s">
        <v>298</v>
      </c>
      <c r="C68" s="57" t="s">
        <v>313</v>
      </c>
      <c r="D68" s="29"/>
      <c r="E68" s="27"/>
      <c r="F68" s="32" t="str">
        <f t="shared" si="1"/>
        <v/>
      </c>
      <c r="G68" s="34" t="e">
        <f>INDEX(Categ_concernees!$B$1:$T$69,MATCH(DONNEES_A_RENSEIGNER!$B68,Categ_concernees!$B$1:$B$69,0),MATCH(DONNEES_A_RENSEIGNER!$D$13,Categ_concernees!$B$1:$T$1,0))</f>
        <v>#N/A</v>
      </c>
    </row>
    <row r="69" spans="2:7" ht="30" customHeight="1" x14ac:dyDescent="0.3">
      <c r="B69" s="56" t="s">
        <v>299</v>
      </c>
      <c r="C69" s="57" t="s">
        <v>269</v>
      </c>
      <c r="D69" s="29"/>
      <c r="E69" s="27"/>
      <c r="F69" s="32" t="str">
        <f>IF(ISBLANK(D69),"",IF(D69=0,"ATTENTION : Ne pas saisir '0' si vous ne disposez pas de l'information. Dans ce cas, laisser la cellule vide.",""))</f>
        <v/>
      </c>
      <c r="G69" s="34" t="e">
        <f>INDEX(Categ_concernees!$B$1:$T$69,MATCH(DONNEES_A_RENSEIGNER!$B69,Categ_concernees!$B$1:$B$69,0),MATCH(DONNEES_A_RENSEIGNER!$D$13,Categ_concernees!$B$1:$T$1,0))</f>
        <v>#N/A</v>
      </c>
    </row>
    <row r="70" spans="2:7" ht="30" customHeight="1" x14ac:dyDescent="0.3">
      <c r="B70" s="56" t="s">
        <v>474</v>
      </c>
      <c r="C70" s="57" t="s">
        <v>267</v>
      </c>
      <c r="D70" s="29"/>
      <c r="E70" s="27"/>
      <c r="F70" s="32" t="str">
        <f t="shared" si="1"/>
        <v/>
      </c>
      <c r="G70" s="34" t="e">
        <f>INDEX(Categ_concernees!$B$1:$T$69,MATCH(DONNEES_A_RENSEIGNER!$B70,Categ_concernees!$B$1:$B$69,0),MATCH(DONNEES_A_RENSEIGNER!$D$13,Categ_concernees!$B$1:$T$1,0))</f>
        <v>#N/A</v>
      </c>
    </row>
    <row r="71" spans="2:7" ht="30" customHeight="1" x14ac:dyDescent="0.3">
      <c r="B71" s="56" t="s">
        <v>475</v>
      </c>
      <c r="C71" s="57" t="s">
        <v>268</v>
      </c>
      <c r="D71" s="29"/>
      <c r="E71" s="27"/>
      <c r="F71" s="32" t="str">
        <f t="shared" si="1"/>
        <v/>
      </c>
      <c r="G71" s="34" t="e">
        <f>INDEX(Categ_concernees!$B$1:$T$69,MATCH(DONNEES_A_RENSEIGNER!$B71,Categ_concernees!$B$1:$B$69,0),MATCH(DONNEES_A_RENSEIGNER!$D$13,Categ_concernees!$B$1:$T$1,0))</f>
        <v>#N/A</v>
      </c>
    </row>
    <row r="72" spans="2:7" ht="30" customHeight="1" x14ac:dyDescent="0.3">
      <c r="B72" s="56" t="s">
        <v>476</v>
      </c>
      <c r="C72" s="57" t="s">
        <v>270</v>
      </c>
      <c r="D72" s="29"/>
      <c r="E72" s="27"/>
      <c r="F72" s="32" t="str">
        <f t="shared" si="1"/>
        <v/>
      </c>
      <c r="G72" s="34" t="e">
        <f>INDEX(Categ_concernees!$B$1:$T$69,MATCH(DONNEES_A_RENSEIGNER!$B72,Categ_concernees!$B$1:$B$69,0),MATCH(DONNEES_A_RENSEIGNER!$D$13,Categ_concernees!$B$1:$T$1,0))</f>
        <v>#N/A</v>
      </c>
    </row>
    <row r="73" spans="2:7" ht="28.8" x14ac:dyDescent="0.3">
      <c r="B73" s="56">
        <v>21</v>
      </c>
      <c r="C73" s="57" t="s">
        <v>19</v>
      </c>
      <c r="D73" s="29"/>
      <c r="E73" s="27"/>
      <c r="F73" s="32" t="str">
        <f t="shared" si="1"/>
        <v/>
      </c>
      <c r="G73" s="34" t="e">
        <f>INDEX(Categ_concernees!$B$1:$T$69,MATCH(DONNEES_A_RENSEIGNER!$B73,Categ_concernees!$B$1:$B$69,0),MATCH(DONNEES_A_RENSEIGNER!$D$13,Categ_concernees!$B$1:$T$1,0))</f>
        <v>#N/A</v>
      </c>
    </row>
    <row r="74" spans="2:7" ht="28.8" x14ac:dyDescent="0.3">
      <c r="B74" s="56" t="s">
        <v>457</v>
      </c>
      <c r="C74" s="57" t="s">
        <v>271</v>
      </c>
      <c r="D74" s="29"/>
      <c r="E74" s="27"/>
      <c r="F74" s="32" t="str">
        <f t="shared" si="1"/>
        <v/>
      </c>
      <c r="G74" s="34" t="e">
        <f>INDEX(Categ_concernees!$B$1:$T$69,MATCH(DONNEES_A_RENSEIGNER!$B74,Categ_concernees!$B$1:$B$69,0),MATCH(DONNEES_A_RENSEIGNER!$D$13,Categ_concernees!$B$1:$T$1,0))</f>
        <v>#N/A</v>
      </c>
    </row>
    <row r="75" spans="2:7" ht="28.8" x14ac:dyDescent="0.3">
      <c r="B75" s="56" t="s">
        <v>458</v>
      </c>
      <c r="C75" s="57" t="s">
        <v>272</v>
      </c>
      <c r="D75" s="29"/>
      <c r="E75" s="27"/>
      <c r="F75" s="32" t="str">
        <f t="shared" si="1"/>
        <v/>
      </c>
      <c r="G75" s="34" t="e">
        <f>INDEX(Categ_concernees!$B$1:$T$69,MATCH(DONNEES_A_RENSEIGNER!$B75,Categ_concernees!$B$1:$B$69,0),MATCH(DONNEES_A_RENSEIGNER!$D$13,Categ_concernees!$B$1:$T$1,0))</f>
        <v>#N/A</v>
      </c>
    </row>
    <row r="76" spans="2:7" s="14" customFormat="1" ht="28.8" x14ac:dyDescent="0.3">
      <c r="B76" s="80" t="s">
        <v>263</v>
      </c>
      <c r="C76" s="81" t="s">
        <v>305</v>
      </c>
      <c r="D76" s="82"/>
      <c r="E76" s="27"/>
      <c r="F76" s="32" t="str">
        <f t="shared" si="1"/>
        <v/>
      </c>
      <c r="G76" s="34" t="e">
        <f>INDEX(Categ_concernees!$B$1:$T$69,MATCH(DONNEES_A_RENSEIGNER!$B76,Categ_concernees!$B$1:$B$69,0),MATCH(DONNEES_A_RENSEIGNER!$D$13,Categ_concernees!$B$1:$T$1,0))</f>
        <v>#N/A</v>
      </c>
    </row>
    <row r="77" spans="2:7" s="14" customFormat="1" ht="43.2" x14ac:dyDescent="0.3">
      <c r="B77" s="80" t="s">
        <v>264</v>
      </c>
      <c r="C77" s="81" t="s">
        <v>459</v>
      </c>
      <c r="D77" s="83"/>
      <c r="E77" s="27"/>
      <c r="F77" s="32" t="str">
        <f t="shared" si="1"/>
        <v/>
      </c>
      <c r="G77" s="34" t="e">
        <f>INDEX(Categ_concernees!$B$1:$T$69,MATCH(DONNEES_A_RENSEIGNER!$B77,Categ_concernees!$B$1:$B$69,0),MATCH(DONNEES_A_RENSEIGNER!$D$13,Categ_concernees!$B$1:$T$1,0))</f>
        <v>#N/A</v>
      </c>
    </row>
    <row r="78" spans="2:7" ht="30" customHeight="1" x14ac:dyDescent="0.3">
      <c r="B78" s="66" t="s">
        <v>288</v>
      </c>
      <c r="C78" s="57" t="s">
        <v>273</v>
      </c>
      <c r="D78" s="29"/>
      <c r="E78" s="27"/>
      <c r="F78" s="70" t="str">
        <f t="shared" ref="F78:F79" si="4">IF(ISBLANK(D78),"",IF(D78=0,"ATTENTION : Ne pas saisir '0' si vous ne disposez pas de l'information. Dans ce cas, laisser la cellule vide.",""))</f>
        <v/>
      </c>
      <c r="G78" s="34" t="e">
        <f>INDEX(Categ_concernees!$B$1:$T$69,MATCH(DONNEES_A_RENSEIGNER!$B78,Categ_concernees!$B$1:$B$69,0),MATCH(DONNEES_A_RENSEIGNER!$D$13,Categ_concernees!$B$1:$T$1,0))</f>
        <v>#N/A</v>
      </c>
    </row>
    <row r="79" spans="2:7" ht="29.4" thickBot="1" x14ac:dyDescent="0.35">
      <c r="B79" s="58" t="s">
        <v>289</v>
      </c>
      <c r="C79" s="59" t="s">
        <v>274</v>
      </c>
      <c r="D79" s="31"/>
      <c r="E79" s="27"/>
      <c r="F79" s="69" t="str">
        <f t="shared" si="4"/>
        <v/>
      </c>
      <c r="G79" s="34" t="e">
        <f>INDEX(Categ_concernees!$B$1:$T$69,MATCH(DONNEES_A_RENSEIGNER!$B79,Categ_concernees!$B$1:$B$69,0),MATCH(DONNEES_A_RENSEIGNER!$D$13,Categ_concernees!$B$1:$T$1,0))</f>
        <v>#N/A</v>
      </c>
    </row>
    <row r="80" spans="2:7" x14ac:dyDescent="0.3">
      <c r="C80" s="60"/>
      <c r="D80" s="61"/>
      <c r="F80" s="43"/>
    </row>
    <row r="81" spans="6:6" x14ac:dyDescent="0.3">
      <c r="F81" s="43"/>
    </row>
    <row r="82" spans="6:6" ht="5.0999999999999996" customHeight="1" x14ac:dyDescent="0.3"/>
  </sheetData>
  <sheetProtection algorithmName="SHA-512" hashValue="TFDX5OPy2INwwdKAVSdR3BJ6nrMTwUj5/72PAAIuU+lKdgo3q/ImaEYEych5QglVYdgS0nekoAdU7/k0MuuSpQ==" saltValue="vu3acdRDpU+Zoejf62Ya5g==" spinCount="100000" sheet="1" formatCells="0" formatColumns="0" formatRows="0"/>
  <mergeCells count="8">
    <mergeCell ref="D14:F14"/>
    <mergeCell ref="D15:F15"/>
    <mergeCell ref="D16:F16"/>
    <mergeCell ref="B9:F9"/>
    <mergeCell ref="D10:F10"/>
    <mergeCell ref="D11:F11"/>
    <mergeCell ref="D12:F12"/>
    <mergeCell ref="D13:F13"/>
  </mergeCells>
  <conditionalFormatting sqref="D60">
    <cfRule type="expression" dxfId="9" priority="30">
      <formula>$D$59="NON"</formula>
    </cfRule>
  </conditionalFormatting>
  <conditionalFormatting sqref="D49">
    <cfRule type="expression" dxfId="8" priority="28">
      <formula>$D$48="NON"</formula>
    </cfRule>
  </conditionalFormatting>
  <conditionalFormatting sqref="C24:D24">
    <cfRule type="expression" dxfId="7" priority="26">
      <formula>$G24=0</formula>
    </cfRule>
  </conditionalFormatting>
  <conditionalFormatting sqref="C41:D41">
    <cfRule type="expression" dxfId="6" priority="25">
      <formula>$G41=0</formula>
    </cfRule>
  </conditionalFormatting>
  <conditionalFormatting sqref="C22:D22">
    <cfRule type="expression" dxfId="5" priority="8">
      <formula>$G22=0</formula>
    </cfRule>
  </conditionalFormatting>
  <conditionalFormatting sqref="C25:D25">
    <cfRule type="expression" dxfId="4" priority="7">
      <formula>$G25=0</formula>
    </cfRule>
  </conditionalFormatting>
  <conditionalFormatting sqref="C69:D69">
    <cfRule type="expression" dxfId="3" priority="5">
      <formula>$G69=0</formula>
    </cfRule>
  </conditionalFormatting>
  <conditionalFormatting sqref="C73:D73">
    <cfRule type="expression" dxfId="2" priority="4">
      <formula>$G73=0</formula>
    </cfRule>
  </conditionalFormatting>
  <conditionalFormatting sqref="C78:D78">
    <cfRule type="expression" dxfId="1" priority="3">
      <formula>$G78=0</formula>
    </cfRule>
  </conditionalFormatting>
  <conditionalFormatting sqref="C79:D79">
    <cfRule type="expression" dxfId="0" priority="1">
      <formula>$G79=0</formula>
    </cfRule>
  </conditionalFormatting>
  <dataValidations count="12">
    <dataValidation allowBlank="1" showInputMessage="1" showErrorMessage="1" prompt="Merci de saisir uniquement un NOMBRE" sqref="D52:E58"/>
    <dataValidation type="whole" operator="lessThanOrEqual" allowBlank="1" showInputMessage="1" showErrorMessage="1" errorTitle="ATTENTION :" error="Merci de saisir un nombre inférieur ou égal au nombre d'EI associés aux soins et à l'accompagnement (graves et/ou récurrents) déclarés en interne." prompt="Merci de saisir un nombre inférieur ou égal au nombre d'EI associés aux soins et à l'accompagnement (graves et/ou récurrents) déclarés en interne" sqref="D39:E39">
      <formula1>$D$38</formula1>
    </dataValidation>
    <dataValidation type="whole" allowBlank="1" showInputMessage="1" showErrorMessage="1" errorTitle="ATTENTION :" error="Merci de saisir uniquement un NOMBRE." prompt="Merci de saisir un nombre." sqref="D38:E38">
      <formula1>0</formula1>
      <formula2>3000</formula2>
    </dataValidation>
    <dataValidation type="whole" operator="lessThanOrEqual" allowBlank="1" showInputMessage="1" showErrorMessage="1" errorTitle="ATTENTION :" error="Merci de saisir un nombre inférieur ou égal au nombre de personnes accompagnées sur l'année ayant un PP formalisé." prompt="Merci de saisir un nombre inférieur ou égal au nombre de personnes accompagnées sur l'année ayant un PP formalisé." sqref="D33:E33 E30:E31">
      <formula1>$D$28</formula1>
    </dataValidation>
    <dataValidation type="whole" operator="lessThanOrEqual" allowBlank="1" showInputMessage="1" showErrorMessage="1" errorTitle="ATTENTION :" error="Merci de saisir un nombre inférieur ou égal au nombre de femmes accompagnées sur l'année." prompt="Merci de saisir un nombre inférieur ou égal au nombre de femmes accompagnées sur l'année." sqref="D24:E24 D69:E69 D78:E79">
      <formula1>$D$22</formula1>
    </dataValidation>
    <dataValidation type="whole" operator="lessThanOrEqual" allowBlank="1" showInputMessage="1" showErrorMessage="1" errorTitle="ATTENTION :" error="Merci de saisir un nombre inférieur ou égal au nombre de personnes accompagnées sur l'année." prompt="Merci de saisir un nombre inférieur ou égal au nombre de personnes accompagnées sur l'année." sqref="D61:E61 D73:E73 D22:E23 D28:E28 D25:E26 D67:E68">
      <formula1>$D$21</formula1>
    </dataValidation>
    <dataValidation type="whole" allowBlank="1" showInputMessage="1" showErrorMessage="1" errorTitle="ATTENTION :" error="Merci de saisir uniquement un NOMBRE." prompt="Merci de saisir un nombre." sqref="D21:E21">
      <formula1>0</formula1>
      <formula2>1500</formula2>
    </dataValidation>
    <dataValidation allowBlank="1" showInputMessage="1" showErrorMessage="1" promptTitle="Adresse mail" prompt="Merci de vérifier la saisie de votre adresse mail pour une bonne transmission de votre fiche." sqref="D16"/>
    <dataValidation allowBlank="1" showInputMessage="1" showErrorMessage="1" promptTitle="Report automatique par FINESS" prompt="-" sqref="D11:D15"/>
    <dataValidation allowBlank="1" showInputMessage="1" showErrorMessage="1" errorTitle="ATTENTION :" error="Merci de saisir un nombre inférieur ou égal au nombre de personnes accompagnées sur l'année ayant un PP formalisé_x000a_OU indiquer directement votre score global si EPP réalisée" prompt="Merci de saisir un nombre inférieur ou égal au nombre de personnes accompagnées sur l'année ayant un PP formalisé_x000a_OU indiquer directement votre score global si EPP réalisée" sqref="D30"/>
    <dataValidation operator="lessThanOrEqual" allowBlank="1" showInputMessage="1" errorTitle="ATTENTION :" error="Merci de saisir un nombre inférieur ou égal au nombre de personnes accompagnées sur l'année ayant un PP formalisé." prompt="Merci de saisir un nombre inférieur ou égal au nombre de personnes accompagnées sur l'année ayant un PP formalisé_x000a_OU indiquer directement votre score global si EPP réalisée" sqref="D31"/>
    <dataValidation type="whole" operator="lessThanOrEqual" allowBlank="1" showInputMessage="1" showErrorMessage="1" error="Merci de saisir uniquement un NOMBRE inférieur ou égal à 100" prompt="Merci de saisir uniquement un NOMBRE" sqref="D64">
      <formula1>100</formula1>
    </dataValidation>
  </dataValidations>
  <hyperlinks>
    <hyperlink ref="C51" r:id="rId1" display="Cliquer ici pour réaliser l'autodiagnostic"/>
    <hyperlink ref="C63" r:id="rId2" display="Cliquer ici pour réaliser l'e-learning (OMEDIT)"/>
  </hyperlinks>
  <pageMargins left="0" right="0" top="0" bottom="0" header="0.31496062992125984" footer="0.31496062992125984"/>
  <pageSetup paperSize="9" scale="89" fitToHeight="0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Liste_déroulante!$A$2:$A$5</xm:f>
          </x14:formula1>
          <xm:sqref>E75</xm:sqref>
        </x14:dataValidation>
        <x14:dataValidation type="list" allowBlank="1" showInputMessage="1" showErrorMessage="1">
          <x14:formula1>
            <xm:f>Liste_déroulante!$A$2:$A$4</xm:f>
          </x14:formula1>
          <xm:sqref>E49 D62:E62 E60 E74</xm:sqref>
        </x14:dataValidation>
        <x14:dataValidation type="list" allowBlank="1" showInputMessage="1" showErrorMessage="1" error="Merci de sélectionner dans la liste déroulante." prompt="Merci de sélectionner dans la liste déroulante.">
          <x14:formula1>
            <xm:f>Liste_déroulante!$A$2:$A$3</xm:f>
          </x14:formula1>
          <xm:sqref>D48:E48 D36:E37 D70:E72 D32:E32 D76:D77 D43:D45</xm:sqref>
        </x14:dataValidation>
        <x14:dataValidation type="list" allowBlank="1" showInputMessage="1" showErrorMessage="1" error="Merci de sélectionner dans la liste déroulante." prompt="Merci de sélectionner dans la liste déroulante.">
          <x14:formula1>
            <xm:f>Liste_déroulante!$A$2:$A$4</xm:f>
          </x14:formula1>
          <xm:sqref>D59:E59 D29:E29 D35:E35 D74 D50:E50 D49 D60 E40:E46 D40:D42 D46</xm:sqref>
        </x14:dataValidation>
        <x14:dataValidation type="list" allowBlank="1" showInputMessage="1" showErrorMessage="1" error="Merci de sélectionner dans la liste déroulante." prompt="Merci de sélectionner dans la liste déroulante.">
          <x14:formula1>
            <xm:f>Liste_déroulante!$A$2:$A$5</xm:f>
          </x14:formula1>
          <xm:sqref>D75</xm:sqref>
        </x14:dataValidation>
        <x14:dataValidation type="list" allowBlank="1" showInputMessage="1" showErrorMessage="1" prompt="Veuillez sélectionner dans la liste déroulante votre numéro FINESS._x000a__x000a_Si vous ne trouvez pas votre n°FINESS, reportez-vous à la &quot;Liste_régionale_ESMS&quot;.">
          <x14:formula1>
            <xm:f>Liste_régionale_ESMS!$B$6:$B$154</xm:f>
          </x14:formula1>
          <xm:sqref>D10:F10</xm:sqref>
        </x14:dataValidation>
        <x14:dataValidation type="list" allowBlank="1" showInputMessage="1" showErrorMessage="1" error="Merci de sélectionner dans la liste déroulante." prompt="Merci de sélectionner dans la liste déroulante.">
          <x14:formula1>
            <xm:f>'H:\DOSA\QPE\01_QUALITE\INDICATEURS_FLASH\PH\2020\1 - Préparation enquête\[Enquête_Indicateurs_FLASH_PH_2021_ESMS_Enfants.xlsx]Liste_déroulante'!#REF!</xm:f>
          </x14:formula1>
          <xm:sqref>E77</xm:sqref>
        </x14:dataValidation>
        <x14:dataValidation type="list" allowBlank="1" showInputMessage="1" showErrorMessage="1">
          <x14:formula1>
            <xm:f>'H:\DOSA\QPE\01_QUALITE\INDICATEURS_FLASH\PH\2020\1 - Préparation enquête\[Enquête_Indicateurs_FLASH_PH_2021_ESMS_Enfants.xlsx]Liste_déroulante'!#REF!</xm:f>
          </x14:formula1>
          <xm:sqref>E76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U70"/>
  <sheetViews>
    <sheetView topLeftCell="C33" workbookViewId="0">
      <selection activeCell="C55" sqref="C55"/>
    </sheetView>
  </sheetViews>
  <sheetFormatPr baseColWidth="10" defaultRowHeight="14.4" x14ac:dyDescent="0.3"/>
  <cols>
    <col min="1" max="1" width="2.88671875" style="5" bestFit="1" customWidth="1"/>
    <col min="2" max="2" width="4.109375" style="14" bestFit="1" customWidth="1"/>
    <col min="3" max="3" width="125.21875" style="14" bestFit="1" customWidth="1"/>
    <col min="4" max="4" width="9.5546875" bestFit="1" customWidth="1"/>
    <col min="5" max="5" width="8" bestFit="1" customWidth="1"/>
    <col min="6" max="7" width="5.88671875" bestFit="1" customWidth="1"/>
    <col min="8" max="9" width="5.5546875" bestFit="1" customWidth="1"/>
    <col min="10" max="10" width="7.44140625" bestFit="1" customWidth="1"/>
    <col min="11" max="11" width="6.6640625" bestFit="1" customWidth="1"/>
    <col min="12" max="12" width="10.33203125" bestFit="1" customWidth="1"/>
    <col min="13" max="13" width="6.109375" bestFit="1" customWidth="1"/>
    <col min="14" max="14" width="5.88671875" bestFit="1" customWidth="1"/>
    <col min="15" max="15" width="9.44140625" bestFit="1" customWidth="1"/>
    <col min="16" max="16" width="7.33203125" bestFit="1" customWidth="1"/>
    <col min="17" max="19" width="6.6640625" customWidth="1"/>
    <col min="20" max="20" width="12" bestFit="1" customWidth="1"/>
    <col min="21" max="21" width="4" bestFit="1" customWidth="1"/>
  </cols>
  <sheetData>
    <row r="1" spans="1:21" x14ac:dyDescent="0.3">
      <c r="D1" s="7" t="s">
        <v>41</v>
      </c>
      <c r="E1" s="6" t="s">
        <v>52</v>
      </c>
      <c r="F1" s="6" t="s">
        <v>26</v>
      </c>
      <c r="G1" s="6" t="s">
        <v>34</v>
      </c>
      <c r="H1" s="6" t="s">
        <v>241</v>
      </c>
      <c r="I1" s="6" t="s">
        <v>240</v>
      </c>
      <c r="J1" s="6" t="s">
        <v>239</v>
      </c>
      <c r="K1" s="6" t="s">
        <v>29</v>
      </c>
      <c r="L1" s="6" t="s">
        <v>44</v>
      </c>
      <c r="M1" s="14" t="s">
        <v>327</v>
      </c>
      <c r="N1" s="14" t="s">
        <v>329</v>
      </c>
      <c r="O1" s="6" t="s">
        <v>244</v>
      </c>
      <c r="P1" s="6" t="s">
        <v>37</v>
      </c>
      <c r="Q1" s="6" t="s">
        <v>48</v>
      </c>
      <c r="R1" s="6" t="s">
        <v>58</v>
      </c>
      <c r="S1" s="6" t="s">
        <v>245</v>
      </c>
      <c r="T1" s="6" t="s">
        <v>62</v>
      </c>
    </row>
    <row r="2" spans="1:21" x14ac:dyDescent="0.3">
      <c r="A2" s="3" t="s">
        <v>7</v>
      </c>
      <c r="B2" s="2" t="s">
        <v>227</v>
      </c>
      <c r="C2" s="14" t="s">
        <v>307</v>
      </c>
      <c r="D2" s="9">
        <v>1</v>
      </c>
      <c r="E2" s="9">
        <v>1</v>
      </c>
      <c r="F2" s="9">
        <v>1</v>
      </c>
      <c r="G2" s="9">
        <v>1</v>
      </c>
      <c r="H2" s="9">
        <v>1</v>
      </c>
      <c r="I2" s="9">
        <v>1</v>
      </c>
      <c r="J2" s="9">
        <v>1</v>
      </c>
      <c r="K2" s="9">
        <v>1</v>
      </c>
      <c r="L2" s="9">
        <v>1</v>
      </c>
      <c r="M2" s="9">
        <v>1</v>
      </c>
      <c r="N2" s="9">
        <v>1</v>
      </c>
      <c r="O2" s="9">
        <v>1</v>
      </c>
      <c r="P2" s="9">
        <v>1</v>
      </c>
      <c r="Q2" s="9">
        <v>1</v>
      </c>
      <c r="R2" s="9">
        <v>1</v>
      </c>
      <c r="S2" s="9">
        <v>1</v>
      </c>
      <c r="T2" s="9">
        <v>1</v>
      </c>
      <c r="U2" s="8">
        <f>SUM(D2:T2)</f>
        <v>17</v>
      </c>
    </row>
    <row r="3" spans="1:21" x14ac:dyDescent="0.3">
      <c r="B3" s="2" t="s">
        <v>228</v>
      </c>
      <c r="C3" s="14" t="s">
        <v>487</v>
      </c>
      <c r="Q3" s="10">
        <v>1</v>
      </c>
      <c r="R3" s="11">
        <v>1</v>
      </c>
      <c r="S3" s="12">
        <v>1</v>
      </c>
      <c r="U3" s="14">
        <f t="shared" ref="U3:U67" si="0">SUM(D3:T3)</f>
        <v>3</v>
      </c>
    </row>
    <row r="4" spans="1:21" x14ac:dyDescent="0.3">
      <c r="B4" s="2">
        <v>2</v>
      </c>
      <c r="C4" s="14" t="s">
        <v>488</v>
      </c>
      <c r="D4" s="13">
        <v>1</v>
      </c>
      <c r="E4" s="15">
        <v>1</v>
      </c>
      <c r="F4" s="15">
        <v>1</v>
      </c>
      <c r="G4" s="15">
        <v>1</v>
      </c>
      <c r="H4" s="15">
        <v>1</v>
      </c>
      <c r="I4" s="15">
        <v>1</v>
      </c>
      <c r="J4" s="15">
        <v>1</v>
      </c>
      <c r="K4" s="15">
        <v>1</v>
      </c>
      <c r="L4" s="15">
        <v>1</v>
      </c>
      <c r="U4" s="14">
        <f t="shared" si="0"/>
        <v>9</v>
      </c>
    </row>
    <row r="5" spans="1:21" x14ac:dyDescent="0.3">
      <c r="B5" s="2">
        <v>3</v>
      </c>
      <c r="C5" s="14" t="s">
        <v>309</v>
      </c>
      <c r="M5" s="16"/>
      <c r="N5" s="16"/>
      <c r="O5" s="16"/>
      <c r="P5" s="16"/>
      <c r="Q5" s="15">
        <v>1</v>
      </c>
      <c r="R5" s="15">
        <v>1</v>
      </c>
      <c r="S5" s="15">
        <v>1</v>
      </c>
      <c r="T5" s="16"/>
      <c r="U5" s="14">
        <f t="shared" si="0"/>
        <v>3</v>
      </c>
    </row>
    <row r="6" spans="1:21" x14ac:dyDescent="0.3">
      <c r="B6" s="2">
        <v>4</v>
      </c>
      <c r="C6" s="14" t="s">
        <v>310</v>
      </c>
      <c r="M6" s="16"/>
      <c r="N6" s="16"/>
      <c r="O6" s="16"/>
      <c r="P6" s="16"/>
      <c r="Q6" s="15">
        <v>1</v>
      </c>
      <c r="R6" s="15">
        <v>1</v>
      </c>
      <c r="S6" s="15">
        <v>1</v>
      </c>
      <c r="T6" s="16"/>
      <c r="U6" s="14">
        <f t="shared" si="0"/>
        <v>3</v>
      </c>
    </row>
    <row r="7" spans="1:21" x14ac:dyDescent="0.3">
      <c r="A7" s="3" t="s">
        <v>8</v>
      </c>
      <c r="B7" s="2" t="s">
        <v>230</v>
      </c>
      <c r="C7" s="14" t="s">
        <v>311</v>
      </c>
      <c r="D7" s="15">
        <v>1</v>
      </c>
      <c r="E7" s="15">
        <v>1</v>
      </c>
      <c r="F7" s="15">
        <v>1</v>
      </c>
      <c r="G7" s="15">
        <v>1</v>
      </c>
      <c r="H7" s="15">
        <v>1</v>
      </c>
      <c r="I7" s="15">
        <v>1</v>
      </c>
      <c r="J7" s="15">
        <v>1</v>
      </c>
      <c r="K7" s="15">
        <v>1</v>
      </c>
      <c r="L7" s="15">
        <v>1</v>
      </c>
      <c r="M7" s="15">
        <v>1</v>
      </c>
      <c r="N7" s="15">
        <v>1</v>
      </c>
      <c r="O7" s="15">
        <v>1</v>
      </c>
      <c r="P7" s="15">
        <v>1</v>
      </c>
      <c r="Q7" s="15">
        <v>1</v>
      </c>
      <c r="R7" s="15">
        <v>1</v>
      </c>
      <c r="S7" s="15">
        <v>1</v>
      </c>
      <c r="T7" s="15">
        <v>1</v>
      </c>
      <c r="U7" s="14">
        <f t="shared" si="0"/>
        <v>17</v>
      </c>
    </row>
    <row r="8" spans="1:21" x14ac:dyDescent="0.3">
      <c r="B8" s="2" t="s">
        <v>231</v>
      </c>
      <c r="C8" s="14" t="s">
        <v>229</v>
      </c>
      <c r="D8" s="15">
        <v>1</v>
      </c>
      <c r="E8" s="15">
        <v>1</v>
      </c>
      <c r="F8" s="15">
        <v>1</v>
      </c>
      <c r="G8" s="15">
        <v>1</v>
      </c>
      <c r="H8" s="15">
        <v>1</v>
      </c>
      <c r="I8" s="15">
        <v>1</v>
      </c>
      <c r="J8" s="15">
        <v>1</v>
      </c>
      <c r="K8" s="15">
        <v>1</v>
      </c>
      <c r="L8" s="15">
        <v>1</v>
      </c>
      <c r="M8" s="15">
        <v>1</v>
      </c>
      <c r="N8" s="15">
        <v>1</v>
      </c>
      <c r="O8" s="15">
        <v>1</v>
      </c>
      <c r="P8" s="15">
        <v>1</v>
      </c>
      <c r="Q8" s="15">
        <v>1</v>
      </c>
      <c r="R8" s="15">
        <v>1</v>
      </c>
      <c r="S8" s="15">
        <v>1</v>
      </c>
      <c r="T8" s="15">
        <v>1</v>
      </c>
      <c r="U8" s="14">
        <f t="shared" si="0"/>
        <v>17</v>
      </c>
    </row>
    <row r="9" spans="1:21" x14ac:dyDescent="0.3">
      <c r="B9" s="2" t="s">
        <v>232</v>
      </c>
      <c r="C9" s="14" t="s">
        <v>489</v>
      </c>
      <c r="D9" s="15">
        <v>1</v>
      </c>
      <c r="E9" s="15">
        <v>1</v>
      </c>
      <c r="F9" s="15">
        <v>1</v>
      </c>
      <c r="G9" s="15">
        <v>1</v>
      </c>
      <c r="H9" s="15">
        <v>1</v>
      </c>
      <c r="I9" s="15">
        <v>1</v>
      </c>
      <c r="J9" s="15">
        <v>1</v>
      </c>
      <c r="K9" s="15">
        <v>1</v>
      </c>
      <c r="L9" s="15">
        <v>1</v>
      </c>
      <c r="M9" s="15">
        <v>1</v>
      </c>
      <c r="N9" s="15">
        <v>1</v>
      </c>
      <c r="O9" s="15">
        <v>1</v>
      </c>
      <c r="P9" s="15">
        <v>1</v>
      </c>
      <c r="Q9" s="15">
        <v>1</v>
      </c>
      <c r="R9" s="15">
        <v>1</v>
      </c>
      <c r="S9" s="15">
        <v>1</v>
      </c>
      <c r="T9" s="15">
        <v>1</v>
      </c>
      <c r="U9" s="14">
        <f t="shared" si="0"/>
        <v>17</v>
      </c>
    </row>
    <row r="10" spans="1:21" x14ac:dyDescent="0.3">
      <c r="B10" s="2" t="s">
        <v>233</v>
      </c>
      <c r="C10" s="14" t="s">
        <v>490</v>
      </c>
      <c r="D10" s="15">
        <v>1</v>
      </c>
      <c r="E10" s="15">
        <v>1</v>
      </c>
      <c r="F10" s="15">
        <v>1</v>
      </c>
      <c r="G10" s="15">
        <v>1</v>
      </c>
      <c r="H10" s="15">
        <v>1</v>
      </c>
      <c r="I10" s="15">
        <v>1</v>
      </c>
      <c r="J10" s="15">
        <v>1</v>
      </c>
      <c r="K10" s="15">
        <v>1</v>
      </c>
      <c r="L10" s="15">
        <v>1</v>
      </c>
      <c r="M10" s="15">
        <v>1</v>
      </c>
      <c r="N10" s="15">
        <v>1</v>
      </c>
      <c r="O10" s="15">
        <v>1</v>
      </c>
      <c r="P10" s="15">
        <v>1</v>
      </c>
      <c r="Q10" s="15">
        <v>1</v>
      </c>
      <c r="R10" s="15">
        <v>1</v>
      </c>
      <c r="S10" s="15">
        <v>1</v>
      </c>
      <c r="T10" s="15">
        <v>1</v>
      </c>
      <c r="U10" s="14">
        <f t="shared" si="0"/>
        <v>17</v>
      </c>
    </row>
    <row r="11" spans="1:21" s="14" customFormat="1" x14ac:dyDescent="0.3">
      <c r="B11" s="2">
        <v>6</v>
      </c>
      <c r="C11" s="100" t="s">
        <v>454</v>
      </c>
      <c r="D11" s="15">
        <v>1</v>
      </c>
      <c r="E11" s="15">
        <v>1</v>
      </c>
      <c r="F11" s="15">
        <v>1</v>
      </c>
      <c r="G11" s="15">
        <v>1</v>
      </c>
      <c r="H11" s="15">
        <v>1</v>
      </c>
      <c r="I11" s="15">
        <v>1</v>
      </c>
      <c r="J11" s="15">
        <v>1</v>
      </c>
      <c r="K11" s="15">
        <v>1</v>
      </c>
      <c r="L11" s="15">
        <v>1</v>
      </c>
      <c r="M11" s="15">
        <v>1</v>
      </c>
      <c r="N11" s="15">
        <v>1</v>
      </c>
      <c r="O11" s="15">
        <v>1</v>
      </c>
      <c r="P11" s="15">
        <v>1</v>
      </c>
      <c r="Q11" s="15">
        <v>1</v>
      </c>
      <c r="R11" s="15">
        <v>1</v>
      </c>
      <c r="S11" s="15">
        <v>1</v>
      </c>
      <c r="T11" s="15">
        <v>1</v>
      </c>
      <c r="U11" s="14">
        <f t="shared" si="0"/>
        <v>17</v>
      </c>
    </row>
    <row r="12" spans="1:21" x14ac:dyDescent="0.3">
      <c r="A12" s="3" t="s">
        <v>10</v>
      </c>
      <c r="B12" s="2" t="s">
        <v>290</v>
      </c>
      <c r="C12" s="14" t="s">
        <v>306</v>
      </c>
      <c r="D12" s="15">
        <v>1</v>
      </c>
      <c r="E12" s="15">
        <v>1</v>
      </c>
      <c r="F12" s="15">
        <v>1</v>
      </c>
      <c r="G12" s="15">
        <v>1</v>
      </c>
      <c r="H12" s="15">
        <v>1</v>
      </c>
      <c r="I12" s="15">
        <v>1</v>
      </c>
      <c r="J12" s="15">
        <v>1</v>
      </c>
      <c r="K12" s="15">
        <v>1</v>
      </c>
      <c r="L12" s="15">
        <v>1</v>
      </c>
      <c r="M12" s="15">
        <v>1</v>
      </c>
      <c r="N12" s="15">
        <v>1</v>
      </c>
      <c r="O12" s="15">
        <v>1</v>
      </c>
      <c r="P12" s="15">
        <v>1</v>
      </c>
      <c r="Q12" s="15">
        <v>1</v>
      </c>
      <c r="R12" s="15">
        <v>1</v>
      </c>
      <c r="S12" s="15">
        <v>1</v>
      </c>
      <c r="T12" s="15">
        <v>1</v>
      </c>
      <c r="U12" s="14">
        <f t="shared" si="0"/>
        <v>17</v>
      </c>
    </row>
    <row r="13" spans="1:21" x14ac:dyDescent="0.3">
      <c r="B13" s="2" t="s">
        <v>291</v>
      </c>
      <c r="C13" s="14" t="s">
        <v>246</v>
      </c>
      <c r="D13" s="15">
        <v>1</v>
      </c>
      <c r="E13" s="15">
        <v>1</v>
      </c>
      <c r="F13" s="15">
        <v>1</v>
      </c>
      <c r="G13" s="15">
        <v>1</v>
      </c>
      <c r="H13" s="15">
        <v>1</v>
      </c>
      <c r="I13" s="15">
        <v>1</v>
      </c>
      <c r="J13" s="15">
        <v>1</v>
      </c>
      <c r="K13" s="15">
        <v>1</v>
      </c>
      <c r="L13" s="15">
        <v>1</v>
      </c>
      <c r="M13" s="15">
        <v>1</v>
      </c>
      <c r="N13" s="15">
        <v>1</v>
      </c>
      <c r="O13" s="15">
        <v>1</v>
      </c>
      <c r="P13" s="15">
        <v>1</v>
      </c>
      <c r="Q13" s="15">
        <v>1</v>
      </c>
      <c r="R13" s="15">
        <v>1</v>
      </c>
      <c r="S13" s="15">
        <v>1</v>
      </c>
      <c r="T13" s="15">
        <v>1</v>
      </c>
      <c r="U13" s="14">
        <f t="shared" si="0"/>
        <v>17</v>
      </c>
    </row>
    <row r="14" spans="1:21" x14ac:dyDescent="0.3">
      <c r="B14" s="2" t="s">
        <v>292</v>
      </c>
      <c r="C14" s="14" t="s">
        <v>249</v>
      </c>
      <c r="D14" s="15">
        <v>1</v>
      </c>
      <c r="E14" s="15">
        <v>1</v>
      </c>
      <c r="F14" s="15">
        <v>1</v>
      </c>
      <c r="G14" s="15">
        <v>1</v>
      </c>
      <c r="H14" s="15">
        <v>1</v>
      </c>
      <c r="I14" s="15">
        <v>1</v>
      </c>
      <c r="J14" s="15">
        <v>1</v>
      </c>
      <c r="K14" s="15">
        <v>1</v>
      </c>
      <c r="L14" s="15">
        <v>1</v>
      </c>
      <c r="M14" s="15">
        <v>1</v>
      </c>
      <c r="N14" s="15">
        <v>1</v>
      </c>
      <c r="O14" s="15">
        <v>1</v>
      </c>
      <c r="P14" s="15">
        <v>1</v>
      </c>
      <c r="Q14" s="15">
        <v>1</v>
      </c>
      <c r="R14" s="15">
        <v>1</v>
      </c>
      <c r="S14" s="15">
        <v>1</v>
      </c>
      <c r="T14" s="15">
        <v>1</v>
      </c>
      <c r="U14" s="14">
        <f t="shared" si="0"/>
        <v>17</v>
      </c>
    </row>
    <row r="15" spans="1:21" x14ac:dyDescent="0.3">
      <c r="B15" s="2" t="s">
        <v>293</v>
      </c>
      <c r="C15" s="14" t="s">
        <v>247</v>
      </c>
      <c r="D15" s="15">
        <v>1</v>
      </c>
      <c r="E15" s="15">
        <v>1</v>
      </c>
      <c r="F15" s="15">
        <v>1</v>
      </c>
      <c r="G15" s="15">
        <v>1</v>
      </c>
      <c r="H15" s="15">
        <v>1</v>
      </c>
      <c r="I15" s="15">
        <v>1</v>
      </c>
      <c r="J15" s="15">
        <v>1</v>
      </c>
      <c r="K15" s="15">
        <v>1</v>
      </c>
      <c r="L15" s="15">
        <v>1</v>
      </c>
      <c r="M15" s="15">
        <v>1</v>
      </c>
      <c r="N15" s="15">
        <v>1</v>
      </c>
      <c r="O15" s="15">
        <v>1</v>
      </c>
      <c r="P15" s="15">
        <v>1</v>
      </c>
      <c r="Q15" s="15">
        <v>1</v>
      </c>
      <c r="R15" s="15">
        <v>1</v>
      </c>
      <c r="S15" s="15">
        <v>1</v>
      </c>
      <c r="T15" s="15">
        <v>1</v>
      </c>
      <c r="U15" s="14">
        <f t="shared" si="0"/>
        <v>17</v>
      </c>
    </row>
    <row r="16" spans="1:21" x14ac:dyDescent="0.3">
      <c r="B16" s="2" t="s">
        <v>294</v>
      </c>
      <c r="C16" s="14" t="s">
        <v>248</v>
      </c>
      <c r="D16" s="15">
        <v>1</v>
      </c>
      <c r="E16" s="15">
        <v>1</v>
      </c>
      <c r="F16" s="15">
        <v>1</v>
      </c>
      <c r="G16" s="15">
        <v>1</v>
      </c>
      <c r="H16" s="15">
        <v>1</v>
      </c>
      <c r="I16" s="15">
        <v>1</v>
      </c>
      <c r="J16" s="15">
        <v>1</v>
      </c>
      <c r="K16" s="15">
        <v>1</v>
      </c>
      <c r="L16" s="15">
        <v>1</v>
      </c>
      <c r="M16" s="15">
        <v>1</v>
      </c>
      <c r="N16" s="15">
        <v>1</v>
      </c>
      <c r="O16" s="15">
        <v>1</v>
      </c>
      <c r="P16" s="15">
        <v>1</v>
      </c>
      <c r="Q16" s="15">
        <v>1</v>
      </c>
      <c r="R16" s="15">
        <v>1</v>
      </c>
      <c r="S16" s="15">
        <v>1</v>
      </c>
      <c r="T16" s="15">
        <v>1</v>
      </c>
      <c r="U16" s="14">
        <f t="shared" si="0"/>
        <v>17</v>
      </c>
    </row>
    <row r="17" spans="1:21" x14ac:dyDescent="0.3">
      <c r="B17" s="14">
        <v>8</v>
      </c>
      <c r="C17" s="14" t="s">
        <v>250</v>
      </c>
      <c r="D17" s="15">
        <v>1</v>
      </c>
      <c r="E17" s="15">
        <v>1</v>
      </c>
      <c r="F17" s="15">
        <v>1</v>
      </c>
      <c r="G17" s="15">
        <v>1</v>
      </c>
      <c r="H17" s="15">
        <v>1</v>
      </c>
      <c r="I17" s="15">
        <v>1</v>
      </c>
      <c r="J17" s="15">
        <v>1</v>
      </c>
      <c r="K17" s="15">
        <v>1</v>
      </c>
      <c r="L17" s="15">
        <v>1</v>
      </c>
      <c r="M17" s="15">
        <v>1</v>
      </c>
      <c r="N17" s="15">
        <v>1</v>
      </c>
      <c r="O17" s="15">
        <v>1</v>
      </c>
      <c r="P17" s="15">
        <v>1</v>
      </c>
      <c r="Q17" s="15">
        <v>1</v>
      </c>
      <c r="R17" s="15">
        <v>1</v>
      </c>
      <c r="S17" s="15">
        <v>1</v>
      </c>
      <c r="T17" s="15">
        <v>1</v>
      </c>
      <c r="U17" s="14">
        <f t="shared" si="0"/>
        <v>17</v>
      </c>
    </row>
    <row r="18" spans="1:21" x14ac:dyDescent="0.3">
      <c r="B18" s="14">
        <v>9</v>
      </c>
      <c r="C18" s="14" t="s">
        <v>12</v>
      </c>
      <c r="F18" s="15">
        <v>1</v>
      </c>
      <c r="G18" s="15">
        <v>1</v>
      </c>
      <c r="H18" s="15">
        <v>1</v>
      </c>
      <c r="I18" s="15">
        <v>1</v>
      </c>
      <c r="J18" s="15">
        <v>1</v>
      </c>
      <c r="K18" s="15">
        <v>1</v>
      </c>
      <c r="Q18" s="15">
        <v>1</v>
      </c>
      <c r="R18" s="15">
        <v>1</v>
      </c>
      <c r="S18" s="15">
        <v>1</v>
      </c>
      <c r="T18" s="14"/>
      <c r="U18" s="14">
        <f t="shared" si="0"/>
        <v>9</v>
      </c>
    </row>
    <row r="19" spans="1:21" x14ac:dyDescent="0.3">
      <c r="B19" s="14">
        <v>10</v>
      </c>
      <c r="C19" s="14" t="s">
        <v>251</v>
      </c>
      <c r="D19" s="15">
        <v>1</v>
      </c>
      <c r="E19" s="15">
        <v>1</v>
      </c>
      <c r="F19" s="15">
        <v>1</v>
      </c>
      <c r="G19" s="15">
        <v>1</v>
      </c>
      <c r="H19" s="15">
        <v>1</v>
      </c>
      <c r="I19" s="15">
        <v>1</v>
      </c>
      <c r="J19" s="15">
        <v>1</v>
      </c>
      <c r="K19" s="15">
        <v>1</v>
      </c>
      <c r="L19" s="15">
        <v>1</v>
      </c>
      <c r="M19" s="15">
        <v>1</v>
      </c>
      <c r="N19" s="15">
        <v>1</v>
      </c>
      <c r="O19" s="15">
        <v>1</v>
      </c>
      <c r="P19" s="15">
        <v>1</v>
      </c>
      <c r="Q19" s="15">
        <v>1</v>
      </c>
      <c r="R19" s="15">
        <v>1</v>
      </c>
      <c r="S19" s="15">
        <v>1</v>
      </c>
      <c r="T19" s="15">
        <v>1</v>
      </c>
      <c r="U19" s="14">
        <f t="shared" si="0"/>
        <v>17</v>
      </c>
    </row>
    <row r="20" spans="1:21" x14ac:dyDescent="0.3">
      <c r="B20" s="14" t="s">
        <v>460</v>
      </c>
      <c r="C20" s="100" t="s">
        <v>462</v>
      </c>
      <c r="D20" s="15">
        <v>1</v>
      </c>
      <c r="E20" s="15">
        <v>1</v>
      </c>
      <c r="F20" s="15">
        <v>1</v>
      </c>
      <c r="G20" s="15">
        <v>1</v>
      </c>
      <c r="H20" s="15">
        <v>1</v>
      </c>
      <c r="I20" s="15">
        <v>1</v>
      </c>
      <c r="J20" s="15">
        <v>1</v>
      </c>
      <c r="K20" s="15">
        <v>1</v>
      </c>
      <c r="L20" s="15">
        <v>1</v>
      </c>
      <c r="M20" s="15">
        <v>1</v>
      </c>
      <c r="N20" s="15">
        <v>1</v>
      </c>
      <c r="O20" s="15">
        <v>1</v>
      </c>
      <c r="P20" s="15">
        <v>1</v>
      </c>
      <c r="Q20" s="15">
        <v>1</v>
      </c>
      <c r="R20" s="15">
        <v>1</v>
      </c>
      <c r="S20" s="15">
        <v>1</v>
      </c>
      <c r="T20" s="15">
        <v>1</v>
      </c>
      <c r="U20" s="14">
        <f t="shared" si="0"/>
        <v>17</v>
      </c>
    </row>
    <row r="21" spans="1:21" s="14" customFormat="1" x14ac:dyDescent="0.3">
      <c r="B21" s="14" t="s">
        <v>461</v>
      </c>
      <c r="C21" s="100" t="s">
        <v>463</v>
      </c>
      <c r="D21" s="15">
        <v>1</v>
      </c>
      <c r="E21" s="15">
        <v>1</v>
      </c>
      <c r="F21" s="15">
        <v>1</v>
      </c>
      <c r="G21" s="15">
        <v>1</v>
      </c>
      <c r="H21" s="15">
        <v>1</v>
      </c>
      <c r="I21" s="15">
        <v>1</v>
      </c>
      <c r="J21" s="15">
        <v>1</v>
      </c>
      <c r="K21" s="15">
        <v>1</v>
      </c>
      <c r="L21" s="15">
        <v>1</v>
      </c>
      <c r="M21" s="15">
        <v>1</v>
      </c>
      <c r="N21" s="15">
        <v>1</v>
      </c>
      <c r="O21" s="15">
        <v>1</v>
      </c>
      <c r="P21" s="15">
        <v>1</v>
      </c>
      <c r="Q21" s="15">
        <v>1</v>
      </c>
      <c r="R21" s="15">
        <v>1</v>
      </c>
      <c r="S21" s="15">
        <v>1</v>
      </c>
      <c r="T21" s="15">
        <v>1</v>
      </c>
      <c r="U21" s="14">
        <f t="shared" si="0"/>
        <v>17</v>
      </c>
    </row>
    <row r="22" spans="1:21" s="14" customFormat="1" x14ac:dyDescent="0.3">
      <c r="B22" s="14">
        <v>12</v>
      </c>
      <c r="C22" s="100" t="s">
        <v>464</v>
      </c>
      <c r="D22" s="15">
        <v>1</v>
      </c>
      <c r="E22" s="15">
        <v>1</v>
      </c>
      <c r="F22" s="15">
        <v>1</v>
      </c>
      <c r="G22" s="15">
        <v>1</v>
      </c>
      <c r="H22" s="15">
        <v>1</v>
      </c>
      <c r="I22" s="15">
        <v>1</v>
      </c>
      <c r="J22" s="15">
        <v>1</v>
      </c>
      <c r="K22" s="15">
        <v>1</v>
      </c>
      <c r="L22" s="15">
        <v>1</v>
      </c>
      <c r="M22" s="15">
        <v>1</v>
      </c>
      <c r="N22" s="15">
        <v>1</v>
      </c>
      <c r="O22" s="15">
        <v>1</v>
      </c>
      <c r="P22" s="15">
        <v>1</v>
      </c>
      <c r="Q22" s="15">
        <v>1</v>
      </c>
      <c r="R22" s="15">
        <v>1</v>
      </c>
      <c r="S22" s="15">
        <v>1</v>
      </c>
      <c r="T22" s="15">
        <v>1</v>
      </c>
      <c r="U22" s="14">
        <f t="shared" si="0"/>
        <v>17</v>
      </c>
    </row>
    <row r="23" spans="1:21" x14ac:dyDescent="0.3">
      <c r="A23" s="4" t="s">
        <v>13</v>
      </c>
      <c r="B23" s="2" t="s">
        <v>465</v>
      </c>
      <c r="C23" s="100" t="s">
        <v>277</v>
      </c>
      <c r="F23" s="15">
        <v>1</v>
      </c>
      <c r="G23" s="15">
        <v>1</v>
      </c>
      <c r="H23" s="15">
        <v>1</v>
      </c>
      <c r="I23" s="15">
        <v>1</v>
      </c>
      <c r="J23" s="15">
        <v>1</v>
      </c>
      <c r="K23" s="15">
        <v>1</v>
      </c>
      <c r="L23" s="16"/>
      <c r="M23" s="15">
        <v>1</v>
      </c>
      <c r="N23" s="15">
        <v>1</v>
      </c>
      <c r="O23" s="15">
        <v>1</v>
      </c>
      <c r="P23" s="15">
        <v>1</v>
      </c>
      <c r="Q23" s="15">
        <v>1</v>
      </c>
      <c r="R23" s="15">
        <v>1</v>
      </c>
      <c r="S23" s="15">
        <v>1</v>
      </c>
      <c r="T23" s="15">
        <v>1</v>
      </c>
      <c r="U23" s="14">
        <f t="shared" si="0"/>
        <v>14</v>
      </c>
    </row>
    <row r="24" spans="1:21" x14ac:dyDescent="0.3">
      <c r="B24" s="2" t="s">
        <v>466</v>
      </c>
      <c r="C24" s="14" t="s">
        <v>278</v>
      </c>
      <c r="F24" s="15">
        <v>1</v>
      </c>
      <c r="G24" s="15">
        <v>1</v>
      </c>
      <c r="H24" s="15">
        <v>1</v>
      </c>
      <c r="I24" s="15">
        <v>1</v>
      </c>
      <c r="J24" s="15">
        <v>1</v>
      </c>
      <c r="K24" s="15">
        <v>1</v>
      </c>
      <c r="L24" s="16"/>
      <c r="M24" s="15">
        <v>1</v>
      </c>
      <c r="N24" s="15">
        <v>1</v>
      </c>
      <c r="O24" s="15">
        <v>1</v>
      </c>
      <c r="P24" s="15">
        <v>1</v>
      </c>
      <c r="Q24" s="15">
        <v>1</v>
      </c>
      <c r="R24" s="15">
        <v>1</v>
      </c>
      <c r="S24" s="15">
        <v>1</v>
      </c>
      <c r="T24" s="15">
        <v>1</v>
      </c>
      <c r="U24" s="14">
        <f t="shared" si="0"/>
        <v>14</v>
      </c>
    </row>
    <row r="25" spans="1:21" x14ac:dyDescent="0.3">
      <c r="B25" s="2">
        <v>14</v>
      </c>
      <c r="C25" s="14" t="s">
        <v>16</v>
      </c>
      <c r="F25" s="15">
        <v>1</v>
      </c>
      <c r="G25" s="15">
        <v>1</v>
      </c>
      <c r="H25" s="15">
        <v>1</v>
      </c>
      <c r="I25" s="15">
        <v>1</v>
      </c>
      <c r="J25" s="15">
        <v>1</v>
      </c>
      <c r="K25" s="15">
        <v>1</v>
      </c>
      <c r="L25" s="16"/>
      <c r="M25" s="15">
        <v>1</v>
      </c>
      <c r="N25" s="15">
        <v>1</v>
      </c>
      <c r="O25" s="15">
        <v>1</v>
      </c>
      <c r="P25" s="15">
        <v>1</v>
      </c>
      <c r="Q25" s="15">
        <v>1</v>
      </c>
      <c r="R25" s="15">
        <v>1</v>
      </c>
      <c r="S25" s="15">
        <v>1</v>
      </c>
      <c r="T25" s="15">
        <v>1</v>
      </c>
      <c r="U25" s="14">
        <f t="shared" si="0"/>
        <v>14</v>
      </c>
    </row>
    <row r="26" spans="1:21" ht="28.8" x14ac:dyDescent="0.3">
      <c r="B26" s="2" t="s">
        <v>295</v>
      </c>
      <c r="C26" s="1" t="s">
        <v>261</v>
      </c>
      <c r="F26" s="15">
        <v>1</v>
      </c>
      <c r="G26" s="15">
        <v>1</v>
      </c>
      <c r="H26" s="15">
        <v>1</v>
      </c>
      <c r="I26" s="15">
        <v>1</v>
      </c>
      <c r="J26" s="15">
        <v>1</v>
      </c>
      <c r="K26" s="15">
        <v>1</v>
      </c>
      <c r="L26" s="16"/>
      <c r="M26" s="15">
        <v>1</v>
      </c>
      <c r="N26" s="15">
        <v>1</v>
      </c>
      <c r="O26" s="15">
        <v>1</v>
      </c>
      <c r="P26" s="15">
        <v>1</v>
      </c>
      <c r="Q26" s="15">
        <v>1</v>
      </c>
      <c r="R26" s="15">
        <v>1</v>
      </c>
      <c r="S26" s="15">
        <v>1</v>
      </c>
      <c r="T26" s="15">
        <v>1</v>
      </c>
      <c r="U26" s="14">
        <f t="shared" si="0"/>
        <v>14</v>
      </c>
    </row>
    <row r="27" spans="1:21" ht="28.8" x14ac:dyDescent="0.3">
      <c r="B27" s="2" t="s">
        <v>296</v>
      </c>
      <c r="C27" s="1" t="s">
        <v>262</v>
      </c>
      <c r="F27" s="15">
        <v>1</v>
      </c>
      <c r="G27" s="15">
        <v>1</v>
      </c>
      <c r="H27" s="15">
        <v>1</v>
      </c>
      <c r="I27" s="15">
        <v>1</v>
      </c>
      <c r="J27" s="15">
        <v>1</v>
      </c>
      <c r="K27" s="15">
        <v>1</v>
      </c>
      <c r="L27" s="16"/>
      <c r="M27" s="15">
        <v>1</v>
      </c>
      <c r="N27" s="15">
        <v>1</v>
      </c>
      <c r="O27" s="15">
        <v>1</v>
      </c>
      <c r="P27" s="15">
        <v>1</v>
      </c>
      <c r="Q27" s="15">
        <v>1</v>
      </c>
      <c r="R27" s="15">
        <v>1</v>
      </c>
      <c r="S27" s="15">
        <v>1</v>
      </c>
      <c r="T27" s="15">
        <v>1</v>
      </c>
      <c r="U27" s="14">
        <f t="shared" si="0"/>
        <v>14</v>
      </c>
    </row>
    <row r="28" spans="1:21" x14ac:dyDescent="0.3">
      <c r="B28" s="2" t="s">
        <v>467</v>
      </c>
      <c r="C28" s="14" t="s">
        <v>256</v>
      </c>
      <c r="F28" s="15">
        <v>1</v>
      </c>
      <c r="G28" s="15">
        <v>1</v>
      </c>
      <c r="H28" s="15">
        <v>1</v>
      </c>
      <c r="I28" s="15">
        <v>1</v>
      </c>
      <c r="J28" s="15">
        <v>1</v>
      </c>
      <c r="K28" s="15">
        <v>1</v>
      </c>
      <c r="L28" s="16"/>
      <c r="M28" s="15">
        <v>1</v>
      </c>
      <c r="N28" s="15">
        <v>1</v>
      </c>
      <c r="O28" s="15">
        <v>1</v>
      </c>
      <c r="P28" s="15">
        <v>1</v>
      </c>
      <c r="Q28" s="15">
        <v>1</v>
      </c>
      <c r="R28" s="15">
        <v>1</v>
      </c>
      <c r="S28" s="15">
        <v>1</v>
      </c>
      <c r="T28" s="15">
        <v>1</v>
      </c>
      <c r="U28" s="14">
        <f t="shared" si="0"/>
        <v>14</v>
      </c>
    </row>
    <row r="29" spans="1:21" x14ac:dyDescent="0.3">
      <c r="B29" s="2" t="s">
        <v>468</v>
      </c>
      <c r="C29" s="14" t="s">
        <v>257</v>
      </c>
      <c r="F29" s="15">
        <v>1</v>
      </c>
      <c r="G29" s="15">
        <v>1</v>
      </c>
      <c r="H29" s="15">
        <v>1</v>
      </c>
      <c r="I29" s="15">
        <v>1</v>
      </c>
      <c r="J29" s="15">
        <v>1</v>
      </c>
      <c r="K29" s="15">
        <v>1</v>
      </c>
      <c r="L29" s="16"/>
      <c r="M29" s="15">
        <v>1</v>
      </c>
      <c r="N29" s="15">
        <v>1</v>
      </c>
      <c r="O29" s="15">
        <v>1</v>
      </c>
      <c r="P29" s="15">
        <v>1</v>
      </c>
      <c r="Q29" s="15">
        <v>1</v>
      </c>
      <c r="R29" s="15">
        <v>1</v>
      </c>
      <c r="S29" s="15">
        <v>1</v>
      </c>
      <c r="T29" s="15">
        <v>1</v>
      </c>
      <c r="U29" s="14">
        <f t="shared" si="0"/>
        <v>14</v>
      </c>
    </row>
    <row r="30" spans="1:21" x14ac:dyDescent="0.3">
      <c r="B30" s="2" t="s">
        <v>469</v>
      </c>
      <c r="C30" s="14" t="s">
        <v>258</v>
      </c>
      <c r="F30" s="15">
        <v>1</v>
      </c>
      <c r="G30" s="15">
        <v>1</v>
      </c>
      <c r="H30" s="15">
        <v>1</v>
      </c>
      <c r="I30" s="15">
        <v>1</v>
      </c>
      <c r="J30" s="15">
        <v>1</v>
      </c>
      <c r="K30" s="15">
        <v>1</v>
      </c>
      <c r="L30" s="16"/>
      <c r="M30" s="15">
        <v>1</v>
      </c>
      <c r="N30" s="15">
        <v>1</v>
      </c>
      <c r="O30" s="15">
        <v>1</v>
      </c>
      <c r="P30" s="15">
        <v>1</v>
      </c>
      <c r="Q30" s="15">
        <v>1</v>
      </c>
      <c r="R30" s="15">
        <v>1</v>
      </c>
      <c r="S30" s="15">
        <v>1</v>
      </c>
      <c r="T30" s="15">
        <v>1</v>
      </c>
      <c r="U30" s="14">
        <f t="shared" si="0"/>
        <v>14</v>
      </c>
    </row>
    <row r="31" spans="1:21" x14ac:dyDescent="0.3">
      <c r="B31" s="2" t="s">
        <v>470</v>
      </c>
      <c r="C31" s="14" t="s">
        <v>259</v>
      </c>
      <c r="F31" s="15">
        <v>1</v>
      </c>
      <c r="G31" s="15">
        <v>1</v>
      </c>
      <c r="H31" s="15">
        <v>1</v>
      </c>
      <c r="I31" s="15">
        <v>1</v>
      </c>
      <c r="J31" s="15">
        <v>1</v>
      </c>
      <c r="K31" s="15">
        <v>1</v>
      </c>
      <c r="L31" s="16"/>
      <c r="M31" s="15">
        <v>1</v>
      </c>
      <c r="N31" s="15">
        <v>1</v>
      </c>
      <c r="O31" s="15">
        <v>1</v>
      </c>
      <c r="P31" s="15">
        <v>1</v>
      </c>
      <c r="Q31" s="15">
        <v>1</v>
      </c>
      <c r="R31" s="15">
        <v>1</v>
      </c>
      <c r="S31" s="15">
        <v>1</v>
      </c>
      <c r="T31" s="15">
        <v>1</v>
      </c>
      <c r="U31" s="14">
        <f t="shared" si="0"/>
        <v>14</v>
      </c>
    </row>
    <row r="32" spans="1:21" x14ac:dyDescent="0.3">
      <c r="B32" s="2" t="s">
        <v>471</v>
      </c>
      <c r="C32" s="14" t="s">
        <v>260</v>
      </c>
      <c r="F32" s="15">
        <v>1</v>
      </c>
      <c r="G32" s="15">
        <v>1</v>
      </c>
      <c r="H32" s="15">
        <v>1</v>
      </c>
      <c r="I32" s="15">
        <v>1</v>
      </c>
      <c r="J32" s="15">
        <v>1</v>
      </c>
      <c r="K32" s="15">
        <v>1</v>
      </c>
      <c r="L32" s="16"/>
      <c r="M32" s="15">
        <v>1</v>
      </c>
      <c r="N32" s="15">
        <v>1</v>
      </c>
      <c r="O32" s="15">
        <v>1</v>
      </c>
      <c r="P32" s="15">
        <v>1</v>
      </c>
      <c r="Q32" s="15">
        <v>1</v>
      </c>
      <c r="R32" s="15">
        <v>1</v>
      </c>
      <c r="S32" s="15">
        <v>1</v>
      </c>
      <c r="T32" s="15">
        <v>1</v>
      </c>
      <c r="U32" s="14">
        <f t="shared" si="0"/>
        <v>14</v>
      </c>
    </row>
    <row r="33" spans="1:21" x14ac:dyDescent="0.3">
      <c r="B33" s="2" t="s">
        <v>472</v>
      </c>
      <c r="C33" s="14" t="s">
        <v>17</v>
      </c>
      <c r="F33" s="15">
        <v>1</v>
      </c>
      <c r="G33" s="15">
        <v>1</v>
      </c>
      <c r="H33" s="15">
        <v>1</v>
      </c>
      <c r="I33" s="15">
        <v>1</v>
      </c>
      <c r="J33" s="15">
        <v>1</v>
      </c>
      <c r="K33" s="15">
        <v>1</v>
      </c>
      <c r="L33" s="16"/>
      <c r="M33" s="15">
        <v>1</v>
      </c>
      <c r="N33" s="15">
        <v>1</v>
      </c>
      <c r="O33" s="15">
        <v>1</v>
      </c>
      <c r="P33" s="15">
        <v>1</v>
      </c>
      <c r="Q33" s="15">
        <v>1</v>
      </c>
      <c r="R33" s="15">
        <v>1</v>
      </c>
      <c r="S33" s="15">
        <v>1</v>
      </c>
      <c r="T33" s="15">
        <v>1</v>
      </c>
      <c r="U33" s="14">
        <f t="shared" si="0"/>
        <v>14</v>
      </c>
    </row>
    <row r="34" spans="1:21" x14ac:dyDescent="0.3">
      <c r="B34" s="2" t="s">
        <v>473</v>
      </c>
      <c r="C34" s="14" t="s">
        <v>265</v>
      </c>
      <c r="F34" s="15">
        <v>1</v>
      </c>
      <c r="G34" s="15">
        <v>1</v>
      </c>
      <c r="H34" s="15">
        <v>1</v>
      </c>
      <c r="I34" s="15">
        <v>1</v>
      </c>
      <c r="J34" s="15">
        <v>1</v>
      </c>
      <c r="K34" s="15">
        <v>1</v>
      </c>
      <c r="L34" s="16"/>
      <c r="M34" s="15">
        <v>1</v>
      </c>
      <c r="N34" s="15">
        <v>1</v>
      </c>
      <c r="O34" s="15">
        <v>1</v>
      </c>
      <c r="P34" s="15">
        <v>1</v>
      </c>
      <c r="Q34" s="15">
        <v>1</v>
      </c>
      <c r="R34" s="15">
        <v>1</v>
      </c>
      <c r="S34" s="15">
        <v>1</v>
      </c>
      <c r="T34" s="15">
        <v>1</v>
      </c>
      <c r="U34" s="14">
        <f t="shared" si="0"/>
        <v>14</v>
      </c>
    </row>
    <row r="35" spans="1:21" x14ac:dyDescent="0.3">
      <c r="B35" s="2">
        <v>17</v>
      </c>
      <c r="C35" s="14" t="s">
        <v>312</v>
      </c>
      <c r="F35" s="15">
        <v>1</v>
      </c>
      <c r="G35" s="15">
        <v>1</v>
      </c>
      <c r="H35" s="15">
        <v>1</v>
      </c>
      <c r="I35" s="15">
        <v>1</v>
      </c>
      <c r="J35" s="15">
        <v>1</v>
      </c>
      <c r="K35" s="15">
        <v>1</v>
      </c>
      <c r="L35" s="16"/>
      <c r="M35" s="15">
        <v>1</v>
      </c>
      <c r="N35" s="15">
        <v>1</v>
      </c>
      <c r="O35" s="15">
        <v>1</v>
      </c>
      <c r="P35" s="15">
        <v>1</v>
      </c>
      <c r="Q35" s="15">
        <v>1</v>
      </c>
      <c r="R35" s="15">
        <v>1</v>
      </c>
      <c r="S35" s="15">
        <v>1</v>
      </c>
      <c r="T35" s="15">
        <v>1</v>
      </c>
      <c r="U35" s="14">
        <f t="shared" si="0"/>
        <v>14</v>
      </c>
    </row>
    <row r="36" spans="1:21" ht="28.8" x14ac:dyDescent="0.3">
      <c r="B36" s="2" t="s">
        <v>286</v>
      </c>
      <c r="C36" s="1" t="s">
        <v>455</v>
      </c>
      <c r="F36" s="15">
        <v>1</v>
      </c>
      <c r="G36" s="15">
        <v>1</v>
      </c>
      <c r="H36" s="15">
        <v>1</v>
      </c>
      <c r="I36" s="15">
        <v>1</v>
      </c>
      <c r="J36" s="15">
        <v>1</v>
      </c>
      <c r="K36" s="15">
        <v>1</v>
      </c>
      <c r="L36" s="16"/>
      <c r="M36" s="15">
        <v>1</v>
      </c>
      <c r="N36" s="15">
        <v>1</v>
      </c>
      <c r="O36" s="15">
        <v>1</v>
      </c>
      <c r="P36" s="15">
        <v>1</v>
      </c>
      <c r="Q36" s="15">
        <v>1</v>
      </c>
      <c r="R36" s="15">
        <v>1</v>
      </c>
      <c r="S36" s="15">
        <v>1</v>
      </c>
      <c r="T36" s="15">
        <v>1</v>
      </c>
      <c r="U36" s="14">
        <f t="shared" si="0"/>
        <v>14</v>
      </c>
    </row>
    <row r="37" spans="1:21" x14ac:dyDescent="0.3">
      <c r="B37" s="2" t="s">
        <v>287</v>
      </c>
      <c r="C37" s="14" t="s">
        <v>456</v>
      </c>
      <c r="F37" s="15">
        <v>1</v>
      </c>
      <c r="G37" s="15">
        <v>1</v>
      </c>
      <c r="H37" s="15">
        <v>1</v>
      </c>
      <c r="I37" s="15">
        <v>1</v>
      </c>
      <c r="J37" s="15">
        <v>1</v>
      </c>
      <c r="K37" s="15">
        <v>1</v>
      </c>
      <c r="L37" s="16"/>
      <c r="M37" s="15">
        <v>1</v>
      </c>
      <c r="N37" s="15">
        <v>1</v>
      </c>
      <c r="O37" s="15">
        <v>1</v>
      </c>
      <c r="P37" s="15">
        <v>1</v>
      </c>
      <c r="Q37" s="15">
        <v>1</v>
      </c>
      <c r="R37" s="15">
        <v>1</v>
      </c>
      <c r="S37" s="15">
        <v>1</v>
      </c>
      <c r="T37" s="15">
        <v>1</v>
      </c>
      <c r="U37" s="14">
        <f t="shared" si="0"/>
        <v>14</v>
      </c>
    </row>
    <row r="38" spans="1:21" x14ac:dyDescent="0.3">
      <c r="A38" s="4" t="s">
        <v>14</v>
      </c>
      <c r="B38" s="2" t="s">
        <v>297</v>
      </c>
      <c r="C38" s="14" t="s">
        <v>491</v>
      </c>
      <c r="D38" s="15">
        <v>1</v>
      </c>
      <c r="E38" s="15">
        <v>1</v>
      </c>
      <c r="F38" s="15">
        <v>1</v>
      </c>
      <c r="G38" s="15">
        <v>1</v>
      </c>
      <c r="H38" s="15">
        <v>1</v>
      </c>
      <c r="I38" s="15">
        <v>1</v>
      </c>
      <c r="J38" s="15">
        <v>1</v>
      </c>
      <c r="K38" s="15">
        <v>1</v>
      </c>
      <c r="L38" s="15">
        <v>1</v>
      </c>
      <c r="M38" s="15">
        <v>1</v>
      </c>
      <c r="N38" s="15">
        <v>1</v>
      </c>
      <c r="O38" s="15">
        <v>1</v>
      </c>
      <c r="P38" s="15">
        <v>1</v>
      </c>
      <c r="Q38" s="15">
        <v>1</v>
      </c>
      <c r="R38" s="15">
        <v>1</v>
      </c>
      <c r="S38" s="15">
        <v>1</v>
      </c>
      <c r="T38" s="15">
        <v>1</v>
      </c>
      <c r="U38" s="14">
        <f t="shared" si="0"/>
        <v>17</v>
      </c>
    </row>
    <row r="39" spans="1:21" x14ac:dyDescent="0.3">
      <c r="B39" s="2" t="s">
        <v>298</v>
      </c>
      <c r="C39" s="14" t="s">
        <v>313</v>
      </c>
      <c r="D39" s="15">
        <v>1</v>
      </c>
      <c r="E39" s="15">
        <v>1</v>
      </c>
      <c r="F39" s="15">
        <v>1</v>
      </c>
      <c r="G39" s="15">
        <v>1</v>
      </c>
      <c r="H39" s="15">
        <v>1</v>
      </c>
      <c r="I39" s="15">
        <v>1</v>
      </c>
      <c r="J39" s="15">
        <v>1</v>
      </c>
      <c r="K39" s="15">
        <v>1</v>
      </c>
      <c r="L39" s="15">
        <v>1</v>
      </c>
      <c r="M39" s="15">
        <v>1</v>
      </c>
      <c r="N39" s="15">
        <v>1</v>
      </c>
      <c r="O39" s="15">
        <v>1</v>
      </c>
      <c r="P39" s="15">
        <v>1</v>
      </c>
      <c r="Q39" s="15">
        <v>1</v>
      </c>
      <c r="R39" s="15">
        <v>1</v>
      </c>
      <c r="S39" s="15">
        <v>1</v>
      </c>
      <c r="T39" s="15">
        <v>1</v>
      </c>
      <c r="U39" s="14">
        <f t="shared" si="0"/>
        <v>17</v>
      </c>
    </row>
    <row r="40" spans="1:21" x14ac:dyDescent="0.3">
      <c r="B40" s="2" t="s">
        <v>299</v>
      </c>
      <c r="C40" s="14" t="s">
        <v>269</v>
      </c>
      <c r="Q40" s="15">
        <v>1</v>
      </c>
      <c r="R40" s="15">
        <v>1</v>
      </c>
      <c r="S40" s="15">
        <v>1</v>
      </c>
      <c r="U40" s="14">
        <f t="shared" si="0"/>
        <v>3</v>
      </c>
    </row>
    <row r="41" spans="1:21" x14ac:dyDescent="0.3">
      <c r="B41" s="2" t="s">
        <v>474</v>
      </c>
      <c r="C41" s="14" t="s">
        <v>267</v>
      </c>
      <c r="D41" s="15">
        <v>1</v>
      </c>
      <c r="E41" s="15">
        <v>1</v>
      </c>
      <c r="F41" s="15">
        <v>1</v>
      </c>
      <c r="G41" s="15">
        <v>1</v>
      </c>
      <c r="H41" s="15">
        <v>1</v>
      </c>
      <c r="I41" s="15">
        <v>1</v>
      </c>
      <c r="J41" s="15">
        <v>1</v>
      </c>
      <c r="K41" s="15">
        <v>1</v>
      </c>
      <c r="L41" s="15">
        <v>1</v>
      </c>
      <c r="M41" s="15">
        <v>1</v>
      </c>
      <c r="N41" s="15">
        <v>1</v>
      </c>
      <c r="O41" s="15">
        <v>1</v>
      </c>
      <c r="P41" s="15">
        <v>1</v>
      </c>
      <c r="Q41" s="15">
        <v>1</v>
      </c>
      <c r="R41" s="15">
        <v>1</v>
      </c>
      <c r="S41" s="15">
        <v>1</v>
      </c>
      <c r="T41" s="15">
        <v>1</v>
      </c>
      <c r="U41" s="14">
        <f t="shared" si="0"/>
        <v>17</v>
      </c>
    </row>
    <row r="42" spans="1:21" x14ac:dyDescent="0.3">
      <c r="B42" s="2" t="s">
        <v>475</v>
      </c>
      <c r="C42" s="14" t="s">
        <v>268</v>
      </c>
      <c r="D42" s="15">
        <v>1</v>
      </c>
      <c r="E42" s="15">
        <v>1</v>
      </c>
      <c r="F42" s="15">
        <v>1</v>
      </c>
      <c r="G42" s="15">
        <v>1</v>
      </c>
      <c r="H42" s="15">
        <v>1</v>
      </c>
      <c r="I42" s="15">
        <v>1</v>
      </c>
      <c r="J42" s="15">
        <v>1</v>
      </c>
      <c r="K42" s="15">
        <v>1</v>
      </c>
      <c r="L42" s="15">
        <v>1</v>
      </c>
      <c r="M42" s="15">
        <v>1</v>
      </c>
      <c r="N42" s="15">
        <v>1</v>
      </c>
      <c r="O42" s="15">
        <v>1</v>
      </c>
      <c r="P42" s="15">
        <v>1</v>
      </c>
      <c r="Q42" s="15">
        <v>1</v>
      </c>
      <c r="R42" s="15">
        <v>1</v>
      </c>
      <c r="S42" s="15">
        <v>1</v>
      </c>
      <c r="T42" s="15">
        <v>1</v>
      </c>
      <c r="U42" s="14">
        <f t="shared" si="0"/>
        <v>17</v>
      </c>
    </row>
    <row r="43" spans="1:21" x14ac:dyDescent="0.3">
      <c r="B43" s="2" t="s">
        <v>476</v>
      </c>
      <c r="C43" s="14" t="s">
        <v>270</v>
      </c>
      <c r="D43" s="15">
        <v>1</v>
      </c>
      <c r="E43" s="15">
        <v>1</v>
      </c>
      <c r="F43" s="15">
        <v>1</v>
      </c>
      <c r="G43" s="15">
        <v>1</v>
      </c>
      <c r="H43" s="15">
        <v>1</v>
      </c>
      <c r="I43" s="15">
        <v>1</v>
      </c>
      <c r="J43" s="15">
        <v>1</v>
      </c>
      <c r="K43" s="15">
        <v>1</v>
      </c>
      <c r="L43" s="15">
        <v>1</v>
      </c>
      <c r="M43" s="15">
        <v>1</v>
      </c>
      <c r="N43" s="15">
        <v>1</v>
      </c>
      <c r="O43" s="15">
        <v>1</v>
      </c>
      <c r="P43" s="15">
        <v>1</v>
      </c>
      <c r="Q43" s="15">
        <v>1</v>
      </c>
      <c r="R43" s="15">
        <v>1</v>
      </c>
      <c r="S43" s="15">
        <v>1</v>
      </c>
      <c r="T43" s="15">
        <v>1</v>
      </c>
      <c r="U43" s="14">
        <f t="shared" si="0"/>
        <v>17</v>
      </c>
    </row>
    <row r="44" spans="1:21" x14ac:dyDescent="0.3">
      <c r="B44" s="14">
        <v>21</v>
      </c>
      <c r="C44" s="14" t="s">
        <v>19</v>
      </c>
      <c r="D44" s="16"/>
      <c r="E44" s="16"/>
      <c r="F44" s="15">
        <v>1</v>
      </c>
      <c r="G44" s="15">
        <v>1</v>
      </c>
      <c r="H44" s="15">
        <v>1</v>
      </c>
      <c r="I44" s="15">
        <v>1</v>
      </c>
      <c r="J44" s="15">
        <v>1</v>
      </c>
      <c r="K44" s="15">
        <v>1</v>
      </c>
      <c r="L44" s="16"/>
      <c r="M44" s="16"/>
      <c r="N44" s="16"/>
      <c r="O44" s="16"/>
      <c r="P44" s="16"/>
      <c r="Q44" s="15">
        <v>1</v>
      </c>
      <c r="R44" s="15">
        <v>1</v>
      </c>
      <c r="S44" s="15">
        <v>1</v>
      </c>
      <c r="T44" s="16"/>
      <c r="U44" s="14">
        <f t="shared" si="0"/>
        <v>9</v>
      </c>
    </row>
    <row r="45" spans="1:21" x14ac:dyDescent="0.3">
      <c r="B45" s="2" t="s">
        <v>457</v>
      </c>
      <c r="C45" s="14" t="s">
        <v>271</v>
      </c>
      <c r="D45" s="15">
        <v>1</v>
      </c>
      <c r="E45" s="15">
        <v>1</v>
      </c>
      <c r="F45" s="15">
        <v>1</v>
      </c>
      <c r="G45" s="15">
        <v>1</v>
      </c>
      <c r="H45" s="15">
        <v>1</v>
      </c>
      <c r="I45" s="15">
        <v>1</v>
      </c>
      <c r="J45" s="15">
        <v>1</v>
      </c>
      <c r="K45" s="15">
        <v>1</v>
      </c>
      <c r="L45" s="15">
        <v>1</v>
      </c>
      <c r="M45" s="15">
        <v>1</v>
      </c>
      <c r="N45" s="15">
        <v>1</v>
      </c>
      <c r="O45" s="15">
        <v>1</v>
      </c>
      <c r="P45" s="15">
        <v>1</v>
      </c>
      <c r="Q45" s="15">
        <v>1</v>
      </c>
      <c r="R45" s="15">
        <v>1</v>
      </c>
      <c r="S45" s="15">
        <v>1</v>
      </c>
      <c r="T45" s="15">
        <v>1</v>
      </c>
      <c r="U45" s="14">
        <f t="shared" si="0"/>
        <v>17</v>
      </c>
    </row>
    <row r="46" spans="1:21" x14ac:dyDescent="0.3">
      <c r="B46" s="2" t="s">
        <v>458</v>
      </c>
      <c r="C46" s="14" t="s">
        <v>272</v>
      </c>
      <c r="D46" s="15">
        <v>1</v>
      </c>
      <c r="E46" s="15">
        <v>1</v>
      </c>
      <c r="F46" s="15">
        <v>1</v>
      </c>
      <c r="G46" s="15">
        <v>1</v>
      </c>
      <c r="H46" s="15">
        <v>1</v>
      </c>
      <c r="I46" s="15">
        <v>1</v>
      </c>
      <c r="J46" s="15">
        <v>1</v>
      </c>
      <c r="K46" s="15">
        <v>1</v>
      </c>
      <c r="L46" s="15">
        <v>1</v>
      </c>
      <c r="M46" s="15">
        <v>1</v>
      </c>
      <c r="N46" s="15">
        <v>1</v>
      </c>
      <c r="O46" s="15">
        <v>1</v>
      </c>
      <c r="P46" s="15">
        <v>1</v>
      </c>
      <c r="Q46" s="15">
        <v>1</v>
      </c>
      <c r="R46" s="15">
        <v>1</v>
      </c>
      <c r="S46" s="15">
        <v>1</v>
      </c>
      <c r="T46" s="15">
        <v>1</v>
      </c>
      <c r="U46" s="14">
        <f t="shared" si="0"/>
        <v>17</v>
      </c>
    </row>
    <row r="47" spans="1:21" x14ac:dyDescent="0.3">
      <c r="A47"/>
      <c r="B47" s="14" t="s">
        <v>263</v>
      </c>
      <c r="C47" s="14" t="s">
        <v>305</v>
      </c>
      <c r="D47" s="15">
        <v>1</v>
      </c>
      <c r="E47" s="15">
        <v>1</v>
      </c>
      <c r="F47" s="15">
        <v>1</v>
      </c>
      <c r="G47" s="15">
        <v>1</v>
      </c>
      <c r="H47" s="15">
        <v>1</v>
      </c>
      <c r="I47" s="15">
        <v>1</v>
      </c>
      <c r="J47" s="15">
        <v>1</v>
      </c>
      <c r="K47" s="15">
        <v>1</v>
      </c>
      <c r="L47" s="15">
        <v>1</v>
      </c>
      <c r="M47" s="15">
        <v>1</v>
      </c>
      <c r="N47" s="15">
        <v>1</v>
      </c>
      <c r="O47" s="15">
        <v>1</v>
      </c>
      <c r="P47" s="15">
        <v>1</v>
      </c>
      <c r="Q47" s="15">
        <v>1</v>
      </c>
      <c r="R47" s="15">
        <v>1</v>
      </c>
      <c r="S47" s="15">
        <v>1</v>
      </c>
      <c r="T47" s="15">
        <v>1</v>
      </c>
      <c r="U47" s="14">
        <f t="shared" si="0"/>
        <v>17</v>
      </c>
    </row>
    <row r="48" spans="1:21" s="14" customFormat="1" x14ac:dyDescent="0.3">
      <c r="B48" s="2" t="s">
        <v>264</v>
      </c>
      <c r="C48" s="14" t="s">
        <v>459</v>
      </c>
      <c r="D48" s="15">
        <v>1</v>
      </c>
      <c r="E48" s="15">
        <v>1</v>
      </c>
      <c r="F48" s="15">
        <v>1</v>
      </c>
      <c r="G48" s="15">
        <v>1</v>
      </c>
      <c r="H48" s="15">
        <v>1</v>
      </c>
      <c r="I48" s="15">
        <v>1</v>
      </c>
      <c r="J48" s="15">
        <v>1</v>
      </c>
      <c r="K48" s="15">
        <v>1</v>
      </c>
      <c r="L48" s="15">
        <v>1</v>
      </c>
      <c r="M48" s="15">
        <v>1</v>
      </c>
      <c r="N48" s="15">
        <v>1</v>
      </c>
      <c r="O48" s="15">
        <v>1</v>
      </c>
      <c r="P48" s="15">
        <v>1</v>
      </c>
      <c r="Q48" s="15">
        <v>1</v>
      </c>
      <c r="R48" s="15">
        <v>1</v>
      </c>
      <c r="S48" s="15">
        <v>1</v>
      </c>
      <c r="T48" s="15">
        <v>1</v>
      </c>
      <c r="U48" s="14">
        <f t="shared" si="0"/>
        <v>17</v>
      </c>
    </row>
    <row r="49" spans="1:21" x14ac:dyDescent="0.3">
      <c r="A49"/>
      <c r="B49" s="2" t="s">
        <v>288</v>
      </c>
      <c r="C49" s="14" t="s">
        <v>273</v>
      </c>
      <c r="Q49" s="15">
        <v>1</v>
      </c>
      <c r="R49" s="15">
        <v>1</v>
      </c>
      <c r="S49" s="15">
        <v>1</v>
      </c>
      <c r="U49" s="14">
        <f t="shared" si="0"/>
        <v>3</v>
      </c>
    </row>
    <row r="50" spans="1:21" x14ac:dyDescent="0.3">
      <c r="A50"/>
      <c r="B50" s="2" t="s">
        <v>289</v>
      </c>
      <c r="C50" s="14" t="s">
        <v>274</v>
      </c>
      <c r="Q50" s="15">
        <v>1</v>
      </c>
      <c r="R50" s="15">
        <v>1</v>
      </c>
      <c r="S50" s="15">
        <v>1</v>
      </c>
      <c r="U50" s="14">
        <f t="shared" si="0"/>
        <v>3</v>
      </c>
    </row>
    <row r="51" spans="1:21" x14ac:dyDescent="0.3">
      <c r="A51" s="3" t="s">
        <v>18</v>
      </c>
      <c r="B51" s="2" t="s">
        <v>300</v>
      </c>
      <c r="C51" s="14" t="s">
        <v>252</v>
      </c>
      <c r="F51" s="15">
        <v>1</v>
      </c>
      <c r="G51" s="15">
        <v>1</v>
      </c>
      <c r="H51" s="15">
        <v>1</v>
      </c>
      <c r="I51" s="15">
        <v>1</v>
      </c>
      <c r="J51" s="15">
        <v>1</v>
      </c>
      <c r="K51" s="15">
        <v>1</v>
      </c>
      <c r="U51" s="14">
        <f t="shared" si="0"/>
        <v>6</v>
      </c>
    </row>
    <row r="52" spans="1:21" x14ac:dyDescent="0.3">
      <c r="B52" s="2" t="s">
        <v>301</v>
      </c>
      <c r="C52" s="14" t="s">
        <v>253</v>
      </c>
      <c r="F52" s="15">
        <v>1</v>
      </c>
      <c r="G52" s="15">
        <v>1</v>
      </c>
      <c r="H52" s="15">
        <v>1</v>
      </c>
      <c r="I52" s="15">
        <v>1</v>
      </c>
      <c r="J52" s="15">
        <v>1</v>
      </c>
      <c r="K52" s="15">
        <v>1</v>
      </c>
      <c r="U52" s="14">
        <f t="shared" si="0"/>
        <v>6</v>
      </c>
    </row>
    <row r="53" spans="1:21" x14ac:dyDescent="0.3">
      <c r="B53" s="2" t="s">
        <v>302</v>
      </c>
      <c r="C53" s="14" t="s">
        <v>254</v>
      </c>
      <c r="F53" s="15">
        <v>1</v>
      </c>
      <c r="G53" s="15">
        <v>1</v>
      </c>
      <c r="H53" s="15">
        <v>1</v>
      </c>
      <c r="I53" s="15">
        <v>1</v>
      </c>
      <c r="J53" s="15">
        <v>1</v>
      </c>
      <c r="K53" s="15">
        <v>1</v>
      </c>
      <c r="U53" s="14">
        <f t="shared" si="0"/>
        <v>6</v>
      </c>
    </row>
    <row r="54" spans="1:21" x14ac:dyDescent="0.3">
      <c r="B54" s="2" t="s">
        <v>477</v>
      </c>
      <c r="C54" s="14" t="s">
        <v>492</v>
      </c>
      <c r="F54" s="15">
        <v>1</v>
      </c>
      <c r="G54" s="15">
        <v>1</v>
      </c>
      <c r="H54" s="15">
        <v>1</v>
      </c>
      <c r="I54" s="15">
        <v>1</v>
      </c>
      <c r="J54" s="15">
        <v>1</v>
      </c>
      <c r="K54" s="15">
        <v>1</v>
      </c>
      <c r="U54" s="14">
        <f t="shared" si="0"/>
        <v>6</v>
      </c>
    </row>
    <row r="55" spans="1:21" x14ac:dyDescent="0.3">
      <c r="B55" s="2" t="s">
        <v>478</v>
      </c>
      <c r="C55" s="14" t="s">
        <v>493</v>
      </c>
      <c r="F55" s="15">
        <v>1</v>
      </c>
      <c r="G55" s="15">
        <v>1</v>
      </c>
      <c r="H55" s="15">
        <v>1</v>
      </c>
      <c r="I55" s="15">
        <v>1</v>
      </c>
      <c r="J55" s="15">
        <v>1</v>
      </c>
      <c r="K55" s="15">
        <v>1</v>
      </c>
      <c r="U55" s="14">
        <f t="shared" si="0"/>
        <v>6</v>
      </c>
    </row>
    <row r="56" spans="1:21" x14ac:dyDescent="0.3">
      <c r="B56" s="2" t="s">
        <v>479</v>
      </c>
      <c r="C56" s="14" t="s">
        <v>494</v>
      </c>
      <c r="F56" s="15">
        <v>1</v>
      </c>
      <c r="G56" s="15">
        <v>1</v>
      </c>
      <c r="H56" s="15">
        <v>1</v>
      </c>
      <c r="I56" s="15">
        <v>1</v>
      </c>
      <c r="J56" s="15">
        <v>1</v>
      </c>
      <c r="K56" s="15">
        <v>1</v>
      </c>
      <c r="U56" s="14">
        <f t="shared" si="0"/>
        <v>6</v>
      </c>
    </row>
    <row r="57" spans="1:21" x14ac:dyDescent="0.3">
      <c r="B57" s="2" t="s">
        <v>480</v>
      </c>
      <c r="C57" s="14" t="s">
        <v>495</v>
      </c>
      <c r="F57" s="15">
        <v>1</v>
      </c>
      <c r="G57" s="15">
        <v>1</v>
      </c>
      <c r="H57" s="15">
        <v>1</v>
      </c>
      <c r="I57" s="15">
        <v>1</v>
      </c>
      <c r="J57" s="15">
        <v>1</v>
      </c>
      <c r="K57" s="15">
        <v>1</v>
      </c>
      <c r="U57" s="14">
        <f t="shared" si="0"/>
        <v>6</v>
      </c>
    </row>
    <row r="58" spans="1:21" x14ac:dyDescent="0.3">
      <c r="B58" s="2" t="s">
        <v>481</v>
      </c>
      <c r="C58" s="14" t="s">
        <v>496</v>
      </c>
      <c r="F58" s="15">
        <v>1</v>
      </c>
      <c r="G58" s="15">
        <v>1</v>
      </c>
      <c r="H58" s="15">
        <v>1</v>
      </c>
      <c r="I58" s="15">
        <v>1</v>
      </c>
      <c r="J58" s="15">
        <v>1</v>
      </c>
      <c r="K58" s="15">
        <v>1</v>
      </c>
      <c r="U58" s="14">
        <f t="shared" si="0"/>
        <v>6</v>
      </c>
    </row>
    <row r="59" spans="1:21" x14ac:dyDescent="0.3">
      <c r="B59" s="14">
        <v>27</v>
      </c>
      <c r="C59" s="14" t="s">
        <v>497</v>
      </c>
      <c r="F59" s="15">
        <v>1</v>
      </c>
      <c r="G59" s="15">
        <v>1</v>
      </c>
      <c r="H59" s="15">
        <v>1</v>
      </c>
      <c r="I59" s="15">
        <v>1</v>
      </c>
      <c r="J59" s="15">
        <v>1</v>
      </c>
      <c r="K59" s="15">
        <v>1</v>
      </c>
      <c r="L59" s="15">
        <v>1</v>
      </c>
      <c r="U59" s="14">
        <f t="shared" si="0"/>
        <v>7</v>
      </c>
    </row>
    <row r="60" spans="1:21" x14ac:dyDescent="0.3">
      <c r="B60" s="2" t="s">
        <v>303</v>
      </c>
      <c r="C60" s="14" t="s">
        <v>279</v>
      </c>
      <c r="P60" s="15">
        <v>1</v>
      </c>
      <c r="U60" s="14">
        <f t="shared" si="0"/>
        <v>1</v>
      </c>
    </row>
    <row r="61" spans="1:21" x14ac:dyDescent="0.3">
      <c r="B61" s="2" t="s">
        <v>304</v>
      </c>
      <c r="C61" s="14" t="s">
        <v>498</v>
      </c>
      <c r="P61" s="15">
        <v>1</v>
      </c>
      <c r="U61" s="14">
        <f t="shared" si="0"/>
        <v>1</v>
      </c>
    </row>
    <row r="62" spans="1:21" x14ac:dyDescent="0.3">
      <c r="B62" s="2" t="s">
        <v>482</v>
      </c>
      <c r="C62" s="14" t="s">
        <v>499</v>
      </c>
      <c r="P62" s="15">
        <v>1</v>
      </c>
      <c r="U62" s="14">
        <f t="shared" si="0"/>
        <v>1</v>
      </c>
    </row>
    <row r="63" spans="1:21" x14ac:dyDescent="0.3">
      <c r="B63" s="2" t="s">
        <v>505</v>
      </c>
      <c r="C63" s="14" t="s">
        <v>500</v>
      </c>
      <c r="P63" s="15">
        <v>1</v>
      </c>
      <c r="U63" s="14">
        <f t="shared" si="0"/>
        <v>1</v>
      </c>
    </row>
    <row r="64" spans="1:21" x14ac:dyDescent="0.3">
      <c r="B64" s="2" t="s">
        <v>483</v>
      </c>
      <c r="C64" s="14" t="s">
        <v>280</v>
      </c>
      <c r="P64" s="15">
        <v>1</v>
      </c>
      <c r="U64" s="14">
        <f t="shared" si="0"/>
        <v>1</v>
      </c>
    </row>
    <row r="65" spans="1:21" x14ac:dyDescent="0.3">
      <c r="B65" s="2" t="s">
        <v>484</v>
      </c>
      <c r="C65" s="14" t="s">
        <v>501</v>
      </c>
      <c r="P65" s="15">
        <v>1</v>
      </c>
      <c r="U65" s="14">
        <f t="shared" si="0"/>
        <v>1</v>
      </c>
    </row>
    <row r="66" spans="1:21" x14ac:dyDescent="0.3">
      <c r="B66" s="14">
        <v>30</v>
      </c>
      <c r="C66" s="14" t="s">
        <v>502</v>
      </c>
      <c r="P66" s="15">
        <v>1</v>
      </c>
      <c r="U66" s="14">
        <f t="shared" si="0"/>
        <v>1</v>
      </c>
    </row>
    <row r="67" spans="1:21" x14ac:dyDescent="0.3">
      <c r="B67" s="14">
        <v>31</v>
      </c>
      <c r="C67" s="14" t="s">
        <v>255</v>
      </c>
      <c r="P67" s="15">
        <v>1</v>
      </c>
      <c r="U67" s="14">
        <f t="shared" si="0"/>
        <v>1</v>
      </c>
    </row>
    <row r="68" spans="1:21" x14ac:dyDescent="0.3">
      <c r="B68" s="2" t="s">
        <v>485</v>
      </c>
      <c r="C68" s="14" t="s">
        <v>503</v>
      </c>
      <c r="P68" s="15">
        <v>1</v>
      </c>
      <c r="U68" s="14">
        <f t="shared" ref="U68:U69" si="1">SUM(D68:T68)</f>
        <v>1</v>
      </c>
    </row>
    <row r="69" spans="1:21" x14ac:dyDescent="0.3">
      <c r="A69"/>
      <c r="B69" s="2" t="s">
        <v>486</v>
      </c>
      <c r="C69" s="14" t="s">
        <v>504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5">
        <v>1</v>
      </c>
      <c r="Q69" s="14"/>
      <c r="R69" s="14"/>
      <c r="S69" s="14"/>
      <c r="T69" s="14"/>
      <c r="U69" s="14">
        <f t="shared" si="1"/>
        <v>1</v>
      </c>
    </row>
    <row r="70" spans="1:21" x14ac:dyDescent="0.3">
      <c r="D70" s="14">
        <f>SUM(D2:D69)</f>
        <v>26</v>
      </c>
      <c r="E70" s="14">
        <f t="shared" ref="E70:U70" si="2">SUM(E2:E69)</f>
        <v>26</v>
      </c>
      <c r="F70" s="14">
        <f t="shared" si="2"/>
        <v>52</v>
      </c>
      <c r="G70" s="14">
        <f t="shared" si="2"/>
        <v>52</v>
      </c>
      <c r="H70" s="14">
        <f t="shared" si="2"/>
        <v>52</v>
      </c>
      <c r="I70" s="14">
        <f t="shared" si="2"/>
        <v>52</v>
      </c>
      <c r="J70" s="14">
        <f t="shared" si="2"/>
        <v>52</v>
      </c>
      <c r="K70" s="14">
        <f t="shared" si="2"/>
        <v>52</v>
      </c>
      <c r="L70" s="14">
        <f t="shared" si="2"/>
        <v>27</v>
      </c>
      <c r="M70" s="14">
        <f t="shared" si="2"/>
        <v>40</v>
      </c>
      <c r="N70" s="14">
        <f t="shared" si="2"/>
        <v>40</v>
      </c>
      <c r="O70" s="14">
        <f t="shared" si="2"/>
        <v>40</v>
      </c>
      <c r="P70" s="14">
        <f t="shared" si="2"/>
        <v>50</v>
      </c>
      <c r="Q70" s="14">
        <f t="shared" si="2"/>
        <v>48</v>
      </c>
      <c r="R70" s="14">
        <f t="shared" si="2"/>
        <v>48</v>
      </c>
      <c r="S70" s="14">
        <f t="shared" si="2"/>
        <v>48</v>
      </c>
      <c r="T70" s="14">
        <f t="shared" si="2"/>
        <v>40</v>
      </c>
      <c r="U70" s="14">
        <f t="shared" si="2"/>
        <v>745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G154"/>
  <sheetViews>
    <sheetView workbookViewId="0">
      <selection activeCell="B2" sqref="B2"/>
    </sheetView>
  </sheetViews>
  <sheetFormatPr baseColWidth="10" defaultColWidth="11.44140625" defaultRowHeight="14.4" x14ac:dyDescent="0.3"/>
  <cols>
    <col min="1" max="1" width="14" style="34" customWidth="1"/>
    <col min="2" max="2" width="19.33203125" style="34" customWidth="1"/>
    <col min="3" max="3" width="41.44140625" style="34" bestFit="1" customWidth="1"/>
    <col min="4" max="4" width="29.6640625" style="34" bestFit="1" customWidth="1"/>
    <col min="5" max="5" width="19.5546875" style="34" bestFit="1" customWidth="1"/>
    <col min="6" max="6" width="10" style="34" bestFit="1" customWidth="1"/>
    <col min="7" max="7" width="41.5546875" style="34" bestFit="1" customWidth="1"/>
    <col min="8" max="16384" width="11.44140625" style="34"/>
  </cols>
  <sheetData>
    <row r="1" spans="1:7" x14ac:dyDescent="0.3">
      <c r="F1" s="71"/>
      <c r="G1" s="71"/>
    </row>
    <row r="2" spans="1:7" ht="21" x14ac:dyDescent="0.4">
      <c r="B2" s="72" t="s">
        <v>226</v>
      </c>
      <c r="F2" s="71"/>
      <c r="G2" s="71"/>
    </row>
    <row r="3" spans="1:7" x14ac:dyDescent="0.3">
      <c r="B3" s="37"/>
      <c r="F3" s="71"/>
      <c r="G3" s="71"/>
    </row>
    <row r="4" spans="1:7" x14ac:dyDescent="0.3">
      <c r="B4" s="37"/>
      <c r="F4" s="71"/>
      <c r="G4" s="71"/>
    </row>
    <row r="5" spans="1:7" ht="24" x14ac:dyDescent="0.3">
      <c r="A5" s="73" t="s">
        <v>20</v>
      </c>
      <c r="B5" s="74" t="s">
        <v>21</v>
      </c>
      <c r="C5" s="75" t="s">
        <v>22</v>
      </c>
      <c r="D5" s="75" t="s">
        <v>23</v>
      </c>
      <c r="E5" s="75" t="s">
        <v>326</v>
      </c>
      <c r="F5" s="76" t="s">
        <v>24</v>
      </c>
      <c r="G5" s="77" t="s">
        <v>25</v>
      </c>
    </row>
    <row r="6" spans="1:7" x14ac:dyDescent="0.3">
      <c r="A6" s="34">
        <v>44</v>
      </c>
      <c r="B6" s="34">
        <v>440017945</v>
      </c>
      <c r="C6" s="34" t="s">
        <v>46</v>
      </c>
      <c r="D6" s="34" t="s">
        <v>47</v>
      </c>
      <c r="E6" s="34" t="s">
        <v>48</v>
      </c>
      <c r="F6" s="34">
        <v>440018380</v>
      </c>
      <c r="G6" s="34" t="s">
        <v>30</v>
      </c>
    </row>
    <row r="7" spans="1:7" x14ac:dyDescent="0.3">
      <c r="A7" s="34">
        <v>44</v>
      </c>
      <c r="B7" s="34">
        <v>440017952</v>
      </c>
      <c r="C7" s="34" t="s">
        <v>49</v>
      </c>
      <c r="D7" s="34" t="s">
        <v>50</v>
      </c>
      <c r="E7" s="34" t="s">
        <v>48</v>
      </c>
      <c r="F7" s="34">
        <v>440004711</v>
      </c>
      <c r="G7" s="34" t="s">
        <v>49</v>
      </c>
    </row>
    <row r="8" spans="1:7" x14ac:dyDescent="0.3">
      <c r="A8" s="34">
        <v>44</v>
      </c>
      <c r="B8" s="34">
        <v>440017960</v>
      </c>
      <c r="C8" s="34" t="s">
        <v>51</v>
      </c>
      <c r="D8" s="34" t="s">
        <v>351</v>
      </c>
      <c r="E8" s="34" t="s">
        <v>48</v>
      </c>
      <c r="F8" s="34">
        <v>440042141</v>
      </c>
      <c r="G8" s="34" t="s">
        <v>352</v>
      </c>
    </row>
    <row r="9" spans="1:7" x14ac:dyDescent="0.3">
      <c r="A9" s="34">
        <v>44</v>
      </c>
      <c r="B9" s="34">
        <v>440032597</v>
      </c>
      <c r="C9" s="34" t="s">
        <v>53</v>
      </c>
      <c r="D9" s="34" t="s">
        <v>54</v>
      </c>
      <c r="E9" s="34" t="s">
        <v>48</v>
      </c>
      <c r="F9" s="34">
        <v>750052037</v>
      </c>
      <c r="G9" s="34" t="s">
        <v>55</v>
      </c>
    </row>
    <row r="10" spans="1:7" x14ac:dyDescent="0.3">
      <c r="A10" s="34">
        <v>44</v>
      </c>
      <c r="B10" s="34">
        <v>440032738</v>
      </c>
      <c r="C10" s="34" t="s">
        <v>56</v>
      </c>
      <c r="D10" s="34" t="s">
        <v>348</v>
      </c>
      <c r="E10" s="34" t="s">
        <v>48</v>
      </c>
      <c r="F10" s="34">
        <v>440041127</v>
      </c>
      <c r="G10" s="34" t="s">
        <v>57</v>
      </c>
    </row>
    <row r="11" spans="1:7" x14ac:dyDescent="0.3">
      <c r="A11" s="34">
        <v>44</v>
      </c>
      <c r="B11" s="34">
        <v>440032746</v>
      </c>
      <c r="C11" s="34" t="s">
        <v>350</v>
      </c>
      <c r="D11" s="34" t="s">
        <v>348</v>
      </c>
      <c r="E11" s="34" t="s">
        <v>245</v>
      </c>
      <c r="F11" s="34">
        <v>440041127</v>
      </c>
      <c r="G11" s="34" t="s">
        <v>57</v>
      </c>
    </row>
    <row r="12" spans="1:7" x14ac:dyDescent="0.3">
      <c r="A12" s="34">
        <v>44</v>
      </c>
      <c r="B12" s="34">
        <v>440032969</v>
      </c>
      <c r="C12" s="34" t="s">
        <v>340</v>
      </c>
      <c r="D12" s="34" t="s">
        <v>43</v>
      </c>
      <c r="E12" s="34" t="s">
        <v>245</v>
      </c>
      <c r="F12" s="34">
        <v>440018398</v>
      </c>
      <c r="G12" s="34" t="s">
        <v>35</v>
      </c>
    </row>
    <row r="13" spans="1:7" x14ac:dyDescent="0.3">
      <c r="A13" s="34">
        <v>44</v>
      </c>
      <c r="B13" s="34">
        <v>440035228</v>
      </c>
      <c r="C13" s="34" t="s">
        <v>61</v>
      </c>
      <c r="D13" s="34" t="s">
        <v>337</v>
      </c>
      <c r="E13" s="34" t="s">
        <v>62</v>
      </c>
      <c r="F13" s="34">
        <v>750719239</v>
      </c>
      <c r="G13" s="34" t="s">
        <v>359</v>
      </c>
    </row>
    <row r="14" spans="1:7" x14ac:dyDescent="0.3">
      <c r="A14" s="34">
        <v>44</v>
      </c>
      <c r="B14" s="34">
        <v>440035392</v>
      </c>
      <c r="C14" s="34" t="s">
        <v>63</v>
      </c>
      <c r="D14" s="34" t="s">
        <v>337</v>
      </c>
      <c r="E14" s="34" t="s">
        <v>58</v>
      </c>
      <c r="F14" s="34">
        <v>440018380</v>
      </c>
      <c r="G14" s="34" t="s">
        <v>30</v>
      </c>
    </row>
    <row r="15" spans="1:7" x14ac:dyDescent="0.3">
      <c r="A15" s="34">
        <v>44</v>
      </c>
      <c r="B15" s="34">
        <v>440035988</v>
      </c>
      <c r="C15" s="34" t="s">
        <v>64</v>
      </c>
      <c r="D15" s="34" t="s">
        <v>65</v>
      </c>
      <c r="E15" s="34" t="s">
        <v>58</v>
      </c>
      <c r="F15" s="34">
        <v>750720245</v>
      </c>
      <c r="G15" s="34" t="s">
        <v>66</v>
      </c>
    </row>
    <row r="16" spans="1:7" x14ac:dyDescent="0.3">
      <c r="A16" s="34">
        <v>44</v>
      </c>
      <c r="B16" s="34">
        <v>440036440</v>
      </c>
      <c r="C16" s="34" t="s">
        <v>353</v>
      </c>
      <c r="D16" s="34" t="s">
        <v>32</v>
      </c>
      <c r="E16" s="34" t="s">
        <v>329</v>
      </c>
      <c r="F16" s="34">
        <v>440042844</v>
      </c>
      <c r="G16" s="34" t="s">
        <v>68</v>
      </c>
    </row>
    <row r="17" spans="1:7" x14ac:dyDescent="0.3">
      <c r="A17" s="34">
        <v>44</v>
      </c>
      <c r="B17" s="34">
        <v>440036598</v>
      </c>
      <c r="C17" s="34" t="s">
        <v>69</v>
      </c>
      <c r="D17" s="34" t="s">
        <v>330</v>
      </c>
      <c r="E17" s="34" t="s">
        <v>62</v>
      </c>
      <c r="F17" s="34">
        <v>440000073</v>
      </c>
      <c r="G17" s="34" t="s">
        <v>328</v>
      </c>
    </row>
    <row r="18" spans="1:7" x14ac:dyDescent="0.3">
      <c r="A18" s="34">
        <v>44</v>
      </c>
      <c r="B18" s="34">
        <v>440037810</v>
      </c>
      <c r="C18" s="34" t="s">
        <v>347</v>
      </c>
      <c r="D18" s="34" t="s">
        <v>346</v>
      </c>
      <c r="E18" s="34" t="s">
        <v>58</v>
      </c>
      <c r="F18" s="34">
        <v>440033884</v>
      </c>
      <c r="G18" s="34" t="s">
        <v>60</v>
      </c>
    </row>
    <row r="19" spans="1:7" x14ac:dyDescent="0.3">
      <c r="A19" s="34">
        <v>44</v>
      </c>
      <c r="B19" s="34">
        <v>440037836</v>
      </c>
      <c r="C19" s="34" t="s">
        <v>70</v>
      </c>
      <c r="D19" s="34" t="s">
        <v>39</v>
      </c>
      <c r="E19" s="34" t="s">
        <v>48</v>
      </c>
      <c r="F19" s="34">
        <v>440018612</v>
      </c>
      <c r="G19" s="34" t="s">
        <v>33</v>
      </c>
    </row>
    <row r="20" spans="1:7" x14ac:dyDescent="0.3">
      <c r="A20" s="34">
        <v>44</v>
      </c>
      <c r="B20" s="34">
        <v>440037844</v>
      </c>
      <c r="C20" s="34" t="s">
        <v>356</v>
      </c>
      <c r="D20" s="34" t="s">
        <v>357</v>
      </c>
      <c r="E20" s="34" t="s">
        <v>48</v>
      </c>
      <c r="F20" s="34">
        <v>750065591</v>
      </c>
      <c r="G20" s="34" t="s">
        <v>358</v>
      </c>
    </row>
    <row r="21" spans="1:7" x14ac:dyDescent="0.3">
      <c r="A21" s="34">
        <v>44</v>
      </c>
      <c r="B21" s="34">
        <v>440039618</v>
      </c>
      <c r="C21" s="34" t="s">
        <v>71</v>
      </c>
      <c r="D21" s="34" t="s">
        <v>27</v>
      </c>
      <c r="E21" s="34" t="s">
        <v>329</v>
      </c>
      <c r="F21" s="34">
        <v>440000073</v>
      </c>
      <c r="G21" s="34" t="s">
        <v>328</v>
      </c>
    </row>
    <row r="22" spans="1:7" x14ac:dyDescent="0.3">
      <c r="A22" s="34">
        <v>44</v>
      </c>
      <c r="B22" s="34">
        <v>440040400</v>
      </c>
      <c r="C22" s="34" t="s">
        <v>72</v>
      </c>
      <c r="D22" s="34" t="s">
        <v>59</v>
      </c>
      <c r="E22" s="34" t="s">
        <v>244</v>
      </c>
      <c r="F22" s="34">
        <v>490535168</v>
      </c>
      <c r="G22" s="34" t="s">
        <v>355</v>
      </c>
    </row>
    <row r="23" spans="1:7" x14ac:dyDescent="0.3">
      <c r="A23" s="34">
        <v>44</v>
      </c>
      <c r="B23" s="34">
        <v>440040566</v>
      </c>
      <c r="C23" s="34" t="s">
        <v>73</v>
      </c>
      <c r="D23" s="34" t="s">
        <v>42</v>
      </c>
      <c r="E23" s="34" t="s">
        <v>48</v>
      </c>
      <c r="F23" s="34">
        <v>440004315</v>
      </c>
      <c r="G23" s="34" t="s">
        <v>333</v>
      </c>
    </row>
    <row r="24" spans="1:7" x14ac:dyDescent="0.3">
      <c r="A24" s="34">
        <v>44</v>
      </c>
      <c r="B24" s="34">
        <v>440040764</v>
      </c>
      <c r="C24" s="34" t="s">
        <v>360</v>
      </c>
      <c r="D24" s="34" t="s">
        <v>361</v>
      </c>
      <c r="E24" s="34" t="s">
        <v>58</v>
      </c>
      <c r="F24" s="34">
        <v>920809829</v>
      </c>
      <c r="G24" s="34" t="s">
        <v>362</v>
      </c>
    </row>
    <row r="25" spans="1:7" x14ac:dyDescent="0.3">
      <c r="A25" s="34">
        <v>44</v>
      </c>
      <c r="B25" s="34">
        <v>440040970</v>
      </c>
      <c r="C25" s="34" t="s">
        <v>339</v>
      </c>
      <c r="D25" s="34" t="s">
        <v>74</v>
      </c>
      <c r="E25" s="34" t="s">
        <v>245</v>
      </c>
      <c r="F25" s="34">
        <v>440018380</v>
      </c>
      <c r="G25" s="34" t="s">
        <v>30</v>
      </c>
    </row>
    <row r="26" spans="1:7" x14ac:dyDescent="0.3">
      <c r="A26" s="34">
        <v>44</v>
      </c>
      <c r="B26" s="34">
        <v>440042430</v>
      </c>
      <c r="C26" s="34" t="s">
        <v>75</v>
      </c>
      <c r="D26" s="34" t="s">
        <v>32</v>
      </c>
      <c r="E26" s="34" t="s">
        <v>48</v>
      </c>
      <c r="F26" s="34">
        <v>490535168</v>
      </c>
      <c r="G26" s="34" t="s">
        <v>355</v>
      </c>
    </row>
    <row r="27" spans="1:7" x14ac:dyDescent="0.3">
      <c r="A27" s="34">
        <v>44</v>
      </c>
      <c r="B27" s="34">
        <v>440042463</v>
      </c>
      <c r="C27" s="34" t="s">
        <v>76</v>
      </c>
      <c r="D27" s="34" t="s">
        <v>32</v>
      </c>
      <c r="E27" s="34" t="s">
        <v>58</v>
      </c>
      <c r="F27" s="34">
        <v>490535168</v>
      </c>
      <c r="G27" s="34" t="s">
        <v>355</v>
      </c>
    </row>
    <row r="28" spans="1:7" x14ac:dyDescent="0.3">
      <c r="A28" s="34">
        <v>44</v>
      </c>
      <c r="B28" s="34">
        <v>440043727</v>
      </c>
      <c r="C28" s="34" t="s">
        <v>342</v>
      </c>
      <c r="D28" s="34" t="s">
        <v>77</v>
      </c>
      <c r="E28" s="34" t="s">
        <v>58</v>
      </c>
      <c r="F28" s="34">
        <v>440030229</v>
      </c>
      <c r="G28" s="34" t="s">
        <v>78</v>
      </c>
    </row>
    <row r="29" spans="1:7" x14ac:dyDescent="0.3">
      <c r="A29" s="34">
        <v>44</v>
      </c>
      <c r="B29" s="34">
        <v>440044493</v>
      </c>
      <c r="C29" s="34" t="s">
        <v>79</v>
      </c>
      <c r="D29" s="34" t="s">
        <v>54</v>
      </c>
      <c r="E29" s="34" t="s">
        <v>58</v>
      </c>
      <c r="F29" s="34">
        <v>750052037</v>
      </c>
      <c r="G29" s="34" t="s">
        <v>55</v>
      </c>
    </row>
    <row r="30" spans="1:7" x14ac:dyDescent="0.3">
      <c r="A30" s="34">
        <v>44</v>
      </c>
      <c r="B30" s="34">
        <v>440044519</v>
      </c>
      <c r="C30" s="34" t="s">
        <v>334</v>
      </c>
      <c r="D30" s="34" t="s">
        <v>42</v>
      </c>
      <c r="E30" s="34" t="s">
        <v>58</v>
      </c>
      <c r="F30" s="34">
        <v>440004315</v>
      </c>
      <c r="G30" s="34" t="s">
        <v>333</v>
      </c>
    </row>
    <row r="31" spans="1:7" x14ac:dyDescent="0.3">
      <c r="A31" s="34">
        <v>44</v>
      </c>
      <c r="B31" s="34">
        <v>440044857</v>
      </c>
      <c r="C31" s="34" t="s">
        <v>338</v>
      </c>
      <c r="D31" s="34" t="s">
        <v>36</v>
      </c>
      <c r="E31" s="34" t="s">
        <v>58</v>
      </c>
      <c r="F31" s="34">
        <v>440018380</v>
      </c>
      <c r="G31" s="34" t="s">
        <v>30</v>
      </c>
    </row>
    <row r="32" spans="1:7" x14ac:dyDescent="0.3">
      <c r="A32" s="34">
        <v>44</v>
      </c>
      <c r="B32" s="34">
        <v>440045045</v>
      </c>
      <c r="C32" s="34" t="s">
        <v>341</v>
      </c>
      <c r="D32" s="34" t="s">
        <v>39</v>
      </c>
      <c r="E32" s="34" t="s">
        <v>62</v>
      </c>
      <c r="F32" s="34">
        <v>440018612</v>
      </c>
      <c r="G32" s="34" t="s">
        <v>33</v>
      </c>
    </row>
    <row r="33" spans="1:7" x14ac:dyDescent="0.3">
      <c r="A33" s="34">
        <v>44</v>
      </c>
      <c r="B33" s="34">
        <v>440045268</v>
      </c>
      <c r="C33" s="34" t="s">
        <v>343</v>
      </c>
      <c r="D33" s="34" t="s">
        <v>344</v>
      </c>
      <c r="E33" s="34" t="s">
        <v>58</v>
      </c>
      <c r="F33" s="34">
        <v>440031169</v>
      </c>
      <c r="G33" s="34" t="s">
        <v>345</v>
      </c>
    </row>
    <row r="34" spans="1:7" x14ac:dyDescent="0.3">
      <c r="A34" s="34">
        <v>44</v>
      </c>
      <c r="B34" s="34">
        <v>440046035</v>
      </c>
      <c r="C34" s="34" t="s">
        <v>80</v>
      </c>
      <c r="D34" s="34" t="s">
        <v>81</v>
      </c>
      <c r="E34" s="34" t="s">
        <v>48</v>
      </c>
      <c r="F34" s="34">
        <v>440018380</v>
      </c>
      <c r="G34" s="34" t="s">
        <v>30</v>
      </c>
    </row>
    <row r="35" spans="1:7" x14ac:dyDescent="0.3">
      <c r="A35" s="34">
        <v>44</v>
      </c>
      <c r="B35" s="34">
        <v>440046126</v>
      </c>
      <c r="C35" s="34" t="s">
        <v>82</v>
      </c>
      <c r="D35" s="34" t="s">
        <v>346</v>
      </c>
      <c r="E35" s="34" t="s">
        <v>48</v>
      </c>
      <c r="F35" s="34">
        <v>440033884</v>
      </c>
      <c r="G35" s="34" t="s">
        <v>60</v>
      </c>
    </row>
    <row r="36" spans="1:7" x14ac:dyDescent="0.3">
      <c r="A36" s="34">
        <v>44</v>
      </c>
      <c r="B36" s="34">
        <v>440046878</v>
      </c>
      <c r="C36" s="34" t="s">
        <v>83</v>
      </c>
      <c r="D36" s="34" t="s">
        <v>81</v>
      </c>
      <c r="E36" s="34" t="s">
        <v>58</v>
      </c>
      <c r="F36" s="34">
        <v>440018380</v>
      </c>
      <c r="G36" s="34" t="s">
        <v>30</v>
      </c>
    </row>
    <row r="37" spans="1:7" x14ac:dyDescent="0.3">
      <c r="A37" s="34">
        <v>44</v>
      </c>
      <c r="B37" s="34">
        <v>440047165</v>
      </c>
      <c r="C37" s="34" t="s">
        <v>84</v>
      </c>
      <c r="D37" s="34" t="s">
        <v>85</v>
      </c>
      <c r="E37" s="34" t="s">
        <v>58</v>
      </c>
      <c r="F37" s="34">
        <v>440004315</v>
      </c>
      <c r="G37" s="34" t="s">
        <v>333</v>
      </c>
    </row>
    <row r="38" spans="1:7" x14ac:dyDescent="0.3">
      <c r="A38" s="34">
        <v>44</v>
      </c>
      <c r="B38" s="34">
        <v>440048775</v>
      </c>
      <c r="C38" s="34" t="s">
        <v>86</v>
      </c>
      <c r="D38" s="34" t="s">
        <v>93</v>
      </c>
      <c r="E38" s="34" t="s">
        <v>48</v>
      </c>
      <c r="F38" s="34">
        <v>440048767</v>
      </c>
      <c r="G38" s="34" t="s">
        <v>354</v>
      </c>
    </row>
    <row r="39" spans="1:7" x14ac:dyDescent="0.3">
      <c r="A39" s="34">
        <v>44</v>
      </c>
      <c r="B39" s="34">
        <v>440049674</v>
      </c>
      <c r="C39" s="34" t="s">
        <v>71</v>
      </c>
      <c r="D39" s="34" t="s">
        <v>27</v>
      </c>
      <c r="E39" s="34" t="s">
        <v>327</v>
      </c>
      <c r="F39" s="34">
        <v>440000073</v>
      </c>
      <c r="G39" s="34" t="s">
        <v>328</v>
      </c>
    </row>
    <row r="40" spans="1:7" x14ac:dyDescent="0.3">
      <c r="A40" s="34">
        <v>44</v>
      </c>
      <c r="B40" s="34">
        <v>440049963</v>
      </c>
      <c r="C40" s="34" t="s">
        <v>87</v>
      </c>
      <c r="D40" s="34" t="s">
        <v>335</v>
      </c>
      <c r="E40" s="34" t="s">
        <v>58</v>
      </c>
      <c r="F40" s="34">
        <v>440006294</v>
      </c>
      <c r="G40" s="34" t="s">
        <v>88</v>
      </c>
    </row>
    <row r="41" spans="1:7" x14ac:dyDescent="0.3">
      <c r="A41" s="34">
        <v>44</v>
      </c>
      <c r="B41" s="34">
        <v>440050474</v>
      </c>
      <c r="C41" s="34" t="s">
        <v>89</v>
      </c>
      <c r="D41" s="34" t="s">
        <v>40</v>
      </c>
      <c r="E41" s="34" t="s">
        <v>58</v>
      </c>
      <c r="F41" s="34">
        <v>440004349</v>
      </c>
      <c r="G41" s="34" t="s">
        <v>90</v>
      </c>
    </row>
    <row r="42" spans="1:7" x14ac:dyDescent="0.3">
      <c r="A42" s="34">
        <v>44</v>
      </c>
      <c r="B42" s="34">
        <v>440051795</v>
      </c>
      <c r="C42" s="34" t="s">
        <v>92</v>
      </c>
      <c r="D42" s="34" t="s">
        <v>93</v>
      </c>
      <c r="E42" s="34" t="s">
        <v>58</v>
      </c>
      <c r="F42" s="34">
        <v>440048767</v>
      </c>
      <c r="G42" s="34" t="s">
        <v>354</v>
      </c>
    </row>
    <row r="43" spans="1:7" x14ac:dyDescent="0.3">
      <c r="A43" s="34">
        <v>44</v>
      </c>
      <c r="B43" s="34">
        <v>440052280</v>
      </c>
      <c r="C43" s="34" t="s">
        <v>94</v>
      </c>
      <c r="D43" s="34" t="s">
        <v>28</v>
      </c>
      <c r="E43" s="34" t="s">
        <v>62</v>
      </c>
      <c r="F43" s="34">
        <v>440018646</v>
      </c>
      <c r="G43" s="34" t="s">
        <v>38</v>
      </c>
    </row>
    <row r="44" spans="1:7" x14ac:dyDescent="0.3">
      <c r="A44" s="34">
        <v>44</v>
      </c>
      <c r="B44" s="34">
        <v>440056018</v>
      </c>
      <c r="C44" s="34" t="s">
        <v>336</v>
      </c>
      <c r="D44" s="34" t="s">
        <v>74</v>
      </c>
      <c r="E44" s="34" t="s">
        <v>48</v>
      </c>
      <c r="F44" s="34">
        <v>440018380</v>
      </c>
      <c r="G44" s="34" t="s">
        <v>30</v>
      </c>
    </row>
    <row r="45" spans="1:7" x14ac:dyDescent="0.3">
      <c r="A45" s="34">
        <v>44</v>
      </c>
      <c r="B45" s="34">
        <v>440056281</v>
      </c>
      <c r="C45" s="34" t="s">
        <v>349</v>
      </c>
      <c r="D45" s="34" t="s">
        <v>348</v>
      </c>
      <c r="E45" s="34" t="s">
        <v>62</v>
      </c>
      <c r="F45" s="34">
        <v>440041127</v>
      </c>
      <c r="G45" s="34" t="s">
        <v>57</v>
      </c>
    </row>
    <row r="46" spans="1:7" x14ac:dyDescent="0.3">
      <c r="A46" s="34">
        <v>44</v>
      </c>
      <c r="B46" s="34">
        <v>440056661</v>
      </c>
      <c r="C46" s="34" t="s">
        <v>67</v>
      </c>
      <c r="D46" s="34" t="s">
        <v>32</v>
      </c>
      <c r="E46" s="34" t="s">
        <v>327</v>
      </c>
      <c r="F46" s="34">
        <v>440042844</v>
      </c>
      <c r="G46" s="34" t="s">
        <v>68</v>
      </c>
    </row>
    <row r="47" spans="1:7" x14ac:dyDescent="0.3">
      <c r="A47" s="34">
        <v>44</v>
      </c>
      <c r="B47" s="34">
        <v>440056869</v>
      </c>
      <c r="C47" s="34" t="s">
        <v>331</v>
      </c>
      <c r="D47" s="34" t="s">
        <v>31</v>
      </c>
      <c r="E47" s="34" t="s">
        <v>48</v>
      </c>
      <c r="F47" s="34">
        <v>440000263</v>
      </c>
      <c r="G47" s="34" t="s">
        <v>332</v>
      </c>
    </row>
    <row r="48" spans="1:7" x14ac:dyDescent="0.3">
      <c r="A48" s="34">
        <v>49</v>
      </c>
      <c r="B48" s="34">
        <v>490003241</v>
      </c>
      <c r="C48" s="34" t="s">
        <v>104</v>
      </c>
      <c r="D48" s="34" t="s">
        <v>386</v>
      </c>
      <c r="E48" s="34" t="s">
        <v>48</v>
      </c>
      <c r="F48" s="34">
        <v>490535200</v>
      </c>
      <c r="G48" s="34" t="s">
        <v>96</v>
      </c>
    </row>
    <row r="49" spans="1:7" x14ac:dyDescent="0.3">
      <c r="A49" s="34">
        <v>49</v>
      </c>
      <c r="B49" s="34">
        <v>490008737</v>
      </c>
      <c r="C49" s="34" t="s">
        <v>106</v>
      </c>
      <c r="D49" s="34" t="s">
        <v>381</v>
      </c>
      <c r="E49" s="34" t="s">
        <v>244</v>
      </c>
      <c r="F49" s="34">
        <v>490535168</v>
      </c>
      <c r="G49" s="34" t="s">
        <v>355</v>
      </c>
    </row>
    <row r="50" spans="1:7" x14ac:dyDescent="0.3">
      <c r="A50" s="34">
        <v>49</v>
      </c>
      <c r="B50" s="34">
        <v>490008745</v>
      </c>
      <c r="C50" s="34" t="s">
        <v>107</v>
      </c>
      <c r="D50" s="34" t="s">
        <v>98</v>
      </c>
      <c r="E50" s="34" t="s">
        <v>62</v>
      </c>
      <c r="F50" s="34">
        <v>490001971</v>
      </c>
      <c r="G50" s="34" t="s">
        <v>108</v>
      </c>
    </row>
    <row r="51" spans="1:7" x14ac:dyDescent="0.3">
      <c r="A51" s="34">
        <v>49</v>
      </c>
      <c r="B51" s="34">
        <v>490008752</v>
      </c>
      <c r="C51" s="34" t="s">
        <v>367</v>
      </c>
      <c r="D51" s="34" t="s">
        <v>368</v>
      </c>
      <c r="E51" s="34" t="s">
        <v>48</v>
      </c>
      <c r="F51" s="34">
        <v>490003563</v>
      </c>
      <c r="G51" s="34" t="s">
        <v>369</v>
      </c>
    </row>
    <row r="52" spans="1:7" x14ac:dyDescent="0.3">
      <c r="A52" s="34">
        <v>49</v>
      </c>
      <c r="B52" s="34">
        <v>490012069</v>
      </c>
      <c r="C52" s="34" t="s">
        <v>109</v>
      </c>
      <c r="D52" s="34" t="s">
        <v>382</v>
      </c>
      <c r="E52" s="34" t="s">
        <v>48</v>
      </c>
      <c r="F52" s="34">
        <v>490535184</v>
      </c>
      <c r="G52" s="34" t="s">
        <v>383</v>
      </c>
    </row>
    <row r="53" spans="1:7" x14ac:dyDescent="0.3">
      <c r="A53" s="34">
        <v>49</v>
      </c>
      <c r="B53" s="34">
        <v>490013778</v>
      </c>
      <c r="C53" s="34" t="s">
        <v>110</v>
      </c>
      <c r="D53" s="34" t="s">
        <v>120</v>
      </c>
      <c r="E53" s="34" t="s">
        <v>48</v>
      </c>
      <c r="F53" s="34">
        <v>490001971</v>
      </c>
      <c r="G53" s="34" t="s">
        <v>108</v>
      </c>
    </row>
    <row r="54" spans="1:7" x14ac:dyDescent="0.3">
      <c r="A54" s="34">
        <v>49</v>
      </c>
      <c r="B54" s="34">
        <v>490014099</v>
      </c>
      <c r="C54" s="34" t="s">
        <v>375</v>
      </c>
      <c r="D54" s="34" t="s">
        <v>98</v>
      </c>
      <c r="E54" s="34" t="s">
        <v>62</v>
      </c>
      <c r="F54" s="34">
        <v>490021771</v>
      </c>
      <c r="G54" s="34" t="s">
        <v>376</v>
      </c>
    </row>
    <row r="55" spans="1:7" x14ac:dyDescent="0.3">
      <c r="A55" s="34">
        <v>49</v>
      </c>
      <c r="B55" s="34">
        <v>490014818</v>
      </c>
      <c r="C55" s="34" t="s">
        <v>378</v>
      </c>
      <c r="D55" s="34" t="s">
        <v>379</v>
      </c>
      <c r="E55" s="34" t="s">
        <v>62</v>
      </c>
      <c r="F55" s="34">
        <v>490535168</v>
      </c>
      <c r="G55" s="34" t="s">
        <v>355</v>
      </c>
    </row>
    <row r="56" spans="1:7" x14ac:dyDescent="0.3">
      <c r="A56" s="34">
        <v>49</v>
      </c>
      <c r="B56" s="34">
        <v>490015740</v>
      </c>
      <c r="C56" s="34" t="s">
        <v>372</v>
      </c>
      <c r="D56" s="34" t="s">
        <v>373</v>
      </c>
      <c r="E56" s="34" t="s">
        <v>245</v>
      </c>
      <c r="F56" s="34">
        <v>490020773</v>
      </c>
      <c r="G56" s="34" t="s">
        <v>374</v>
      </c>
    </row>
    <row r="57" spans="1:7" x14ac:dyDescent="0.3">
      <c r="A57" s="34">
        <v>49</v>
      </c>
      <c r="B57" s="34">
        <v>490016193</v>
      </c>
      <c r="C57" s="34" t="s">
        <v>111</v>
      </c>
      <c r="D57" s="34" t="s">
        <v>102</v>
      </c>
      <c r="E57" s="34" t="s">
        <v>58</v>
      </c>
      <c r="F57" s="34">
        <v>490535192</v>
      </c>
      <c r="G57" s="34" t="s">
        <v>100</v>
      </c>
    </row>
    <row r="58" spans="1:7" x14ac:dyDescent="0.3">
      <c r="A58" s="34">
        <v>49</v>
      </c>
      <c r="B58" s="34">
        <v>490016417</v>
      </c>
      <c r="C58" s="34" t="s">
        <v>380</v>
      </c>
      <c r="D58" s="34" t="s">
        <v>101</v>
      </c>
      <c r="E58" s="34" t="s">
        <v>245</v>
      </c>
      <c r="F58" s="34">
        <v>490535168</v>
      </c>
      <c r="G58" s="34" t="s">
        <v>355</v>
      </c>
    </row>
    <row r="59" spans="1:7" x14ac:dyDescent="0.3">
      <c r="A59" s="34">
        <v>49</v>
      </c>
      <c r="B59" s="34">
        <v>490016425</v>
      </c>
      <c r="C59" s="34" t="s">
        <v>112</v>
      </c>
      <c r="D59" s="34" t="s">
        <v>388</v>
      </c>
      <c r="E59" s="34" t="s">
        <v>58</v>
      </c>
      <c r="F59" s="34">
        <v>920809829</v>
      </c>
      <c r="G59" s="34" t="s">
        <v>362</v>
      </c>
    </row>
    <row r="60" spans="1:7" x14ac:dyDescent="0.3">
      <c r="A60" s="34">
        <v>49</v>
      </c>
      <c r="B60" s="34">
        <v>490016516</v>
      </c>
      <c r="C60" s="34" t="s">
        <v>113</v>
      </c>
      <c r="D60" s="34" t="s">
        <v>101</v>
      </c>
      <c r="E60" s="34" t="s">
        <v>48</v>
      </c>
      <c r="F60" s="34">
        <v>490535168</v>
      </c>
      <c r="G60" s="34" t="s">
        <v>355</v>
      </c>
    </row>
    <row r="61" spans="1:7" x14ac:dyDescent="0.3">
      <c r="A61" s="34">
        <v>49</v>
      </c>
      <c r="B61" s="34">
        <v>490016623</v>
      </c>
      <c r="C61" s="34" t="s">
        <v>365</v>
      </c>
      <c r="D61" s="34" t="s">
        <v>366</v>
      </c>
      <c r="E61" s="34" t="s">
        <v>58</v>
      </c>
      <c r="F61" s="34">
        <v>490000882</v>
      </c>
      <c r="G61" s="34" t="s">
        <v>114</v>
      </c>
    </row>
    <row r="62" spans="1:7" x14ac:dyDescent="0.3">
      <c r="A62" s="34">
        <v>49</v>
      </c>
      <c r="B62" s="34">
        <v>490016680</v>
      </c>
      <c r="C62" s="34" t="s">
        <v>115</v>
      </c>
      <c r="D62" s="34" t="s">
        <v>363</v>
      </c>
      <c r="E62" s="34" t="s">
        <v>48</v>
      </c>
      <c r="F62" s="34">
        <v>490000163</v>
      </c>
      <c r="G62" s="34" t="s">
        <v>364</v>
      </c>
    </row>
    <row r="63" spans="1:7" x14ac:dyDescent="0.3">
      <c r="A63" s="34">
        <v>49</v>
      </c>
      <c r="B63" s="34">
        <v>490016748</v>
      </c>
      <c r="C63" s="34" t="s">
        <v>116</v>
      </c>
      <c r="D63" s="34" t="s">
        <v>386</v>
      </c>
      <c r="E63" s="34" t="s">
        <v>58</v>
      </c>
      <c r="F63" s="34">
        <v>490535200</v>
      </c>
      <c r="G63" s="34" t="s">
        <v>96</v>
      </c>
    </row>
    <row r="64" spans="1:7" x14ac:dyDescent="0.3">
      <c r="A64" s="34">
        <v>49</v>
      </c>
      <c r="B64" s="34">
        <v>490016961</v>
      </c>
      <c r="C64" s="34" t="s">
        <v>117</v>
      </c>
      <c r="D64" s="34" t="s">
        <v>370</v>
      </c>
      <c r="E64" s="34" t="s">
        <v>48</v>
      </c>
      <c r="F64" s="34">
        <v>490003563</v>
      </c>
      <c r="G64" s="34" t="s">
        <v>369</v>
      </c>
    </row>
    <row r="65" spans="1:7" x14ac:dyDescent="0.3">
      <c r="A65" s="34">
        <v>49</v>
      </c>
      <c r="B65" s="34">
        <v>490017472</v>
      </c>
      <c r="C65" s="34" t="s">
        <v>384</v>
      </c>
      <c r="D65" s="34" t="s">
        <v>385</v>
      </c>
      <c r="E65" s="34" t="s">
        <v>58</v>
      </c>
      <c r="F65" s="34">
        <v>490535184</v>
      </c>
      <c r="G65" s="34" t="s">
        <v>383</v>
      </c>
    </row>
    <row r="66" spans="1:7" x14ac:dyDescent="0.3">
      <c r="A66" s="34">
        <v>49</v>
      </c>
      <c r="B66" s="34">
        <v>490017498</v>
      </c>
      <c r="C66" s="34" t="s">
        <v>118</v>
      </c>
      <c r="D66" s="34" t="s">
        <v>387</v>
      </c>
      <c r="E66" s="34" t="s">
        <v>48</v>
      </c>
      <c r="F66" s="34">
        <v>920718459</v>
      </c>
      <c r="G66" s="34" t="s">
        <v>97</v>
      </c>
    </row>
    <row r="67" spans="1:7" x14ac:dyDescent="0.3">
      <c r="A67" s="34">
        <v>49</v>
      </c>
      <c r="B67" s="34">
        <v>490018470</v>
      </c>
      <c r="C67" s="34" t="s">
        <v>119</v>
      </c>
      <c r="D67" s="34" t="s">
        <v>371</v>
      </c>
      <c r="E67" s="34" t="s">
        <v>58</v>
      </c>
      <c r="F67" s="34">
        <v>490003563</v>
      </c>
      <c r="G67" s="34" t="s">
        <v>369</v>
      </c>
    </row>
    <row r="68" spans="1:7" x14ac:dyDescent="0.3">
      <c r="A68" s="34">
        <v>49</v>
      </c>
      <c r="B68" s="34">
        <v>490019783</v>
      </c>
      <c r="C68" s="34" t="s">
        <v>121</v>
      </c>
      <c r="D68" s="34" t="s">
        <v>98</v>
      </c>
      <c r="E68" s="34" t="s">
        <v>62</v>
      </c>
      <c r="F68" s="34">
        <v>490535192</v>
      </c>
      <c r="G68" s="34" t="s">
        <v>100</v>
      </c>
    </row>
    <row r="69" spans="1:7" x14ac:dyDescent="0.3">
      <c r="A69" s="34">
        <v>49</v>
      </c>
      <c r="B69" s="34">
        <v>490531720</v>
      </c>
      <c r="C69" s="34" t="s">
        <v>122</v>
      </c>
      <c r="D69" s="34" t="s">
        <v>98</v>
      </c>
      <c r="E69" s="34" t="s">
        <v>58</v>
      </c>
      <c r="F69" s="34">
        <v>490535184</v>
      </c>
      <c r="G69" s="34" t="s">
        <v>383</v>
      </c>
    </row>
    <row r="70" spans="1:7" x14ac:dyDescent="0.3">
      <c r="A70" s="34">
        <v>49</v>
      </c>
      <c r="B70" s="34">
        <v>490532033</v>
      </c>
      <c r="C70" s="34" t="s">
        <v>123</v>
      </c>
      <c r="D70" s="34" t="s">
        <v>377</v>
      </c>
      <c r="E70" s="34" t="s">
        <v>48</v>
      </c>
      <c r="F70" s="34">
        <v>490535168</v>
      </c>
      <c r="G70" s="34" t="s">
        <v>355</v>
      </c>
    </row>
    <row r="71" spans="1:7" x14ac:dyDescent="0.3">
      <c r="A71" s="34">
        <v>49</v>
      </c>
      <c r="B71" s="34">
        <v>490535762</v>
      </c>
      <c r="C71" s="34" t="s">
        <v>124</v>
      </c>
      <c r="D71" s="34" t="s">
        <v>377</v>
      </c>
      <c r="E71" s="34" t="s">
        <v>58</v>
      </c>
      <c r="F71" s="34">
        <v>490535168</v>
      </c>
      <c r="G71" s="34" t="s">
        <v>355</v>
      </c>
    </row>
    <row r="72" spans="1:7" x14ac:dyDescent="0.3">
      <c r="A72" s="34">
        <v>49</v>
      </c>
      <c r="B72" s="34">
        <v>490538691</v>
      </c>
      <c r="C72" s="34" t="s">
        <v>125</v>
      </c>
      <c r="D72" s="34" t="s">
        <v>105</v>
      </c>
      <c r="E72" s="34" t="s">
        <v>58</v>
      </c>
      <c r="F72" s="34">
        <v>490535184</v>
      </c>
      <c r="G72" s="34" t="s">
        <v>383</v>
      </c>
    </row>
    <row r="73" spans="1:7" x14ac:dyDescent="0.3">
      <c r="A73" s="34">
        <v>49</v>
      </c>
      <c r="B73" s="34">
        <v>490539046</v>
      </c>
      <c r="C73" s="34" t="s">
        <v>126</v>
      </c>
      <c r="D73" s="34" t="s">
        <v>95</v>
      </c>
      <c r="E73" s="34" t="s">
        <v>58</v>
      </c>
      <c r="F73" s="34">
        <v>490535200</v>
      </c>
      <c r="G73" s="34" t="s">
        <v>96</v>
      </c>
    </row>
    <row r="74" spans="1:7" x14ac:dyDescent="0.3">
      <c r="A74" s="34">
        <v>49</v>
      </c>
      <c r="B74" s="34">
        <v>490540382</v>
      </c>
      <c r="C74" s="34" t="s">
        <v>127</v>
      </c>
      <c r="D74" s="34" t="s">
        <v>98</v>
      </c>
      <c r="E74" s="34" t="s">
        <v>62</v>
      </c>
      <c r="F74" s="34">
        <v>490535168</v>
      </c>
      <c r="G74" s="34" t="s">
        <v>355</v>
      </c>
    </row>
    <row r="75" spans="1:7" x14ac:dyDescent="0.3">
      <c r="A75" s="34">
        <v>49</v>
      </c>
      <c r="B75" s="34">
        <v>490542982</v>
      </c>
      <c r="C75" s="34" t="s">
        <v>128</v>
      </c>
      <c r="D75" s="34" t="s">
        <v>386</v>
      </c>
      <c r="E75" s="34" t="s">
        <v>48</v>
      </c>
      <c r="F75" s="34">
        <v>490535200</v>
      </c>
      <c r="G75" s="34" t="s">
        <v>96</v>
      </c>
    </row>
    <row r="76" spans="1:7" x14ac:dyDescent="0.3">
      <c r="A76" s="34">
        <v>49</v>
      </c>
      <c r="B76" s="34">
        <v>490543303</v>
      </c>
      <c r="C76" s="34" t="s">
        <v>129</v>
      </c>
      <c r="D76" s="34" t="s">
        <v>99</v>
      </c>
      <c r="E76" s="34" t="s">
        <v>48</v>
      </c>
      <c r="F76" s="34">
        <v>490015856</v>
      </c>
      <c r="G76" s="34" t="s">
        <v>103</v>
      </c>
    </row>
    <row r="77" spans="1:7" x14ac:dyDescent="0.3">
      <c r="A77" s="34">
        <v>53</v>
      </c>
      <c r="B77" s="34">
        <v>530002716</v>
      </c>
      <c r="C77" s="34" t="s">
        <v>132</v>
      </c>
      <c r="D77" s="34" t="s">
        <v>133</v>
      </c>
      <c r="E77" s="34" t="s">
        <v>48</v>
      </c>
      <c r="F77" s="34">
        <v>530008168</v>
      </c>
      <c r="G77" s="34" t="s">
        <v>134</v>
      </c>
    </row>
    <row r="78" spans="1:7" x14ac:dyDescent="0.3">
      <c r="A78" s="34">
        <v>53</v>
      </c>
      <c r="B78" s="34">
        <v>530005834</v>
      </c>
      <c r="C78" s="34" t="s">
        <v>136</v>
      </c>
      <c r="D78" s="34" t="s">
        <v>392</v>
      </c>
      <c r="E78" s="34" t="s">
        <v>48</v>
      </c>
      <c r="F78" s="34">
        <v>530007186</v>
      </c>
      <c r="G78" s="34" t="s">
        <v>137</v>
      </c>
    </row>
    <row r="79" spans="1:7" x14ac:dyDescent="0.3">
      <c r="A79" s="34">
        <v>53</v>
      </c>
      <c r="B79" s="34">
        <v>530005966</v>
      </c>
      <c r="C79" s="34" t="s">
        <v>138</v>
      </c>
      <c r="D79" s="34" t="s">
        <v>391</v>
      </c>
      <c r="E79" s="34" t="s">
        <v>48</v>
      </c>
      <c r="F79" s="34">
        <v>750719239</v>
      </c>
      <c r="G79" s="34" t="s">
        <v>359</v>
      </c>
    </row>
    <row r="80" spans="1:7" x14ac:dyDescent="0.3">
      <c r="A80" s="34">
        <v>53</v>
      </c>
      <c r="B80" s="34">
        <v>530006279</v>
      </c>
      <c r="C80" s="34" t="s">
        <v>389</v>
      </c>
      <c r="D80" s="34" t="s">
        <v>130</v>
      </c>
      <c r="E80" s="34" t="s">
        <v>62</v>
      </c>
      <c r="F80" s="34">
        <v>530000850</v>
      </c>
      <c r="G80" s="34" t="s">
        <v>390</v>
      </c>
    </row>
    <row r="81" spans="1:7" x14ac:dyDescent="0.3">
      <c r="A81" s="34">
        <v>53</v>
      </c>
      <c r="B81" s="34">
        <v>530006329</v>
      </c>
      <c r="C81" s="34" t="s">
        <v>139</v>
      </c>
      <c r="D81" s="34" t="s">
        <v>391</v>
      </c>
      <c r="E81" s="34" t="s">
        <v>62</v>
      </c>
      <c r="F81" s="34">
        <v>530000850</v>
      </c>
      <c r="G81" s="34" t="s">
        <v>390</v>
      </c>
    </row>
    <row r="82" spans="1:7" x14ac:dyDescent="0.3">
      <c r="A82" s="34">
        <v>53</v>
      </c>
      <c r="B82" s="34">
        <v>530006808</v>
      </c>
      <c r="C82" s="34" t="s">
        <v>140</v>
      </c>
      <c r="D82" s="34" t="s">
        <v>135</v>
      </c>
      <c r="E82" s="34" t="s">
        <v>62</v>
      </c>
      <c r="F82" s="34">
        <v>530007186</v>
      </c>
      <c r="G82" s="34" t="s">
        <v>137</v>
      </c>
    </row>
    <row r="83" spans="1:7" x14ac:dyDescent="0.3">
      <c r="A83" s="34">
        <v>53</v>
      </c>
      <c r="B83" s="34">
        <v>530007251</v>
      </c>
      <c r="C83" s="34" t="s">
        <v>141</v>
      </c>
      <c r="D83" s="34" t="s">
        <v>391</v>
      </c>
      <c r="E83" s="34" t="s">
        <v>58</v>
      </c>
      <c r="F83" s="34">
        <v>750719239</v>
      </c>
      <c r="G83" s="34" t="s">
        <v>359</v>
      </c>
    </row>
    <row r="84" spans="1:7" x14ac:dyDescent="0.3">
      <c r="A84" s="34">
        <v>53</v>
      </c>
      <c r="B84" s="34">
        <v>530007418</v>
      </c>
      <c r="C84" s="34" t="s">
        <v>142</v>
      </c>
      <c r="D84" s="34" t="s">
        <v>130</v>
      </c>
      <c r="E84" s="34" t="s">
        <v>58</v>
      </c>
      <c r="F84" s="34">
        <v>750719239</v>
      </c>
      <c r="G84" s="34" t="s">
        <v>359</v>
      </c>
    </row>
    <row r="85" spans="1:7" x14ac:dyDescent="0.3">
      <c r="A85" s="34">
        <v>53</v>
      </c>
      <c r="B85" s="34">
        <v>530007962</v>
      </c>
      <c r="C85" s="34" t="s">
        <v>143</v>
      </c>
      <c r="D85" s="34" t="s">
        <v>392</v>
      </c>
      <c r="E85" s="34" t="s">
        <v>58</v>
      </c>
      <c r="F85" s="34">
        <v>530007186</v>
      </c>
      <c r="G85" s="34" t="s">
        <v>137</v>
      </c>
    </row>
    <row r="86" spans="1:7" x14ac:dyDescent="0.3">
      <c r="A86" s="34">
        <v>53</v>
      </c>
      <c r="B86" s="34">
        <v>530008424</v>
      </c>
      <c r="C86" s="34" t="s">
        <v>144</v>
      </c>
      <c r="D86" s="34" t="s">
        <v>393</v>
      </c>
      <c r="E86" s="34" t="s">
        <v>58</v>
      </c>
      <c r="F86" s="34">
        <v>750721334</v>
      </c>
      <c r="G86" s="34" t="s">
        <v>394</v>
      </c>
    </row>
    <row r="87" spans="1:7" x14ac:dyDescent="0.3">
      <c r="A87" s="34">
        <v>53</v>
      </c>
      <c r="B87" s="34">
        <v>530008432</v>
      </c>
      <c r="C87" s="34" t="s">
        <v>145</v>
      </c>
      <c r="D87" s="34" t="s">
        <v>130</v>
      </c>
      <c r="E87" s="34" t="s">
        <v>48</v>
      </c>
      <c r="F87" s="34">
        <v>750719239</v>
      </c>
      <c r="G87" s="34" t="s">
        <v>359</v>
      </c>
    </row>
    <row r="88" spans="1:7" x14ac:dyDescent="0.3">
      <c r="A88" s="34">
        <v>53</v>
      </c>
      <c r="B88" s="34">
        <v>530029156</v>
      </c>
      <c r="C88" s="34" t="s">
        <v>146</v>
      </c>
      <c r="D88" s="34" t="s">
        <v>147</v>
      </c>
      <c r="E88" s="34" t="s">
        <v>48</v>
      </c>
      <c r="F88" s="34">
        <v>530006618</v>
      </c>
      <c r="G88" s="34" t="s">
        <v>148</v>
      </c>
    </row>
    <row r="89" spans="1:7" x14ac:dyDescent="0.3">
      <c r="A89" s="34">
        <v>53</v>
      </c>
      <c r="B89" s="34">
        <v>530030162</v>
      </c>
      <c r="C89" s="34" t="s">
        <v>149</v>
      </c>
      <c r="D89" s="34" t="s">
        <v>130</v>
      </c>
      <c r="E89" s="34" t="s">
        <v>58</v>
      </c>
      <c r="F89" s="34">
        <v>530031434</v>
      </c>
      <c r="G89" s="34" t="s">
        <v>131</v>
      </c>
    </row>
    <row r="90" spans="1:7" x14ac:dyDescent="0.3">
      <c r="A90" s="34">
        <v>53</v>
      </c>
      <c r="B90" s="34">
        <v>530032473</v>
      </c>
      <c r="C90" s="34" t="s">
        <v>151</v>
      </c>
      <c r="D90" s="34" t="s">
        <v>393</v>
      </c>
      <c r="E90" s="34" t="s">
        <v>48</v>
      </c>
      <c r="F90" s="34">
        <v>750721334</v>
      </c>
      <c r="G90" s="34" t="s">
        <v>394</v>
      </c>
    </row>
    <row r="91" spans="1:7" x14ac:dyDescent="0.3">
      <c r="A91" s="34">
        <v>53</v>
      </c>
      <c r="B91" s="34">
        <v>530033216</v>
      </c>
      <c r="C91" s="34" t="s">
        <v>152</v>
      </c>
      <c r="D91" s="34" t="s">
        <v>153</v>
      </c>
      <c r="E91" s="34" t="s">
        <v>58</v>
      </c>
      <c r="F91" s="34">
        <v>530008168</v>
      </c>
      <c r="G91" s="34" t="s">
        <v>134</v>
      </c>
    </row>
    <row r="92" spans="1:7" x14ac:dyDescent="0.3">
      <c r="A92" s="34">
        <v>72</v>
      </c>
      <c r="B92" s="34">
        <v>720002278</v>
      </c>
      <c r="C92" s="34" t="s">
        <v>159</v>
      </c>
      <c r="D92" s="34" t="s">
        <v>395</v>
      </c>
      <c r="E92" s="34" t="s">
        <v>329</v>
      </c>
      <c r="F92" s="34">
        <v>370002370</v>
      </c>
      <c r="G92" s="34" t="s">
        <v>160</v>
      </c>
    </row>
    <row r="93" spans="1:7" x14ac:dyDescent="0.3">
      <c r="A93" s="34">
        <v>72</v>
      </c>
      <c r="B93" s="34">
        <v>720007509</v>
      </c>
      <c r="C93" s="34" t="s">
        <v>161</v>
      </c>
      <c r="D93" s="34" t="s">
        <v>156</v>
      </c>
      <c r="E93" s="34" t="s">
        <v>48</v>
      </c>
      <c r="F93" s="34">
        <v>720000058</v>
      </c>
      <c r="G93" s="34" t="s">
        <v>398</v>
      </c>
    </row>
    <row r="94" spans="1:7" x14ac:dyDescent="0.3">
      <c r="A94" s="34">
        <v>72</v>
      </c>
      <c r="B94" s="34">
        <v>720007558</v>
      </c>
      <c r="C94" s="34" t="s">
        <v>162</v>
      </c>
      <c r="D94" s="34" t="s">
        <v>154</v>
      </c>
      <c r="E94" s="34" t="s">
        <v>48</v>
      </c>
      <c r="F94" s="34">
        <v>720000058</v>
      </c>
      <c r="G94" s="34" t="s">
        <v>398</v>
      </c>
    </row>
    <row r="95" spans="1:7" x14ac:dyDescent="0.3">
      <c r="A95" s="34">
        <v>72</v>
      </c>
      <c r="B95" s="34">
        <v>720008382</v>
      </c>
      <c r="C95" s="34" t="s">
        <v>164</v>
      </c>
      <c r="D95" s="34" t="s">
        <v>408</v>
      </c>
      <c r="E95" s="34" t="s">
        <v>48</v>
      </c>
      <c r="F95" s="34">
        <v>720008770</v>
      </c>
      <c r="G95" s="34" t="s">
        <v>409</v>
      </c>
    </row>
    <row r="96" spans="1:7" x14ac:dyDescent="0.3">
      <c r="A96" s="34">
        <v>72</v>
      </c>
      <c r="B96" s="34">
        <v>720008465</v>
      </c>
      <c r="C96" s="34" t="s">
        <v>165</v>
      </c>
      <c r="D96" s="34" t="s">
        <v>182</v>
      </c>
      <c r="E96" s="34" t="s">
        <v>329</v>
      </c>
      <c r="F96" s="34">
        <v>930019484</v>
      </c>
      <c r="G96" s="34" t="s">
        <v>416</v>
      </c>
    </row>
    <row r="97" spans="1:7" x14ac:dyDescent="0.3">
      <c r="A97" s="34">
        <v>72</v>
      </c>
      <c r="B97" s="34">
        <v>720008473</v>
      </c>
      <c r="C97" s="34" t="s">
        <v>166</v>
      </c>
      <c r="D97" s="34" t="s">
        <v>182</v>
      </c>
      <c r="E97" s="34" t="s">
        <v>48</v>
      </c>
      <c r="F97" s="34">
        <v>720000454</v>
      </c>
      <c r="G97" s="34" t="s">
        <v>401</v>
      </c>
    </row>
    <row r="98" spans="1:7" x14ac:dyDescent="0.3">
      <c r="A98" s="34">
        <v>72</v>
      </c>
      <c r="B98" s="34">
        <v>720012228</v>
      </c>
      <c r="C98" s="34" t="s">
        <v>167</v>
      </c>
      <c r="D98" s="34" t="s">
        <v>168</v>
      </c>
      <c r="E98" s="34" t="s">
        <v>48</v>
      </c>
      <c r="F98" s="34">
        <v>720000728</v>
      </c>
      <c r="G98" s="34" t="s">
        <v>169</v>
      </c>
    </row>
    <row r="99" spans="1:7" x14ac:dyDescent="0.3">
      <c r="A99" s="34">
        <v>72</v>
      </c>
      <c r="B99" s="34">
        <v>720014349</v>
      </c>
      <c r="C99" s="34" t="s">
        <v>170</v>
      </c>
      <c r="D99" s="34" t="s">
        <v>184</v>
      </c>
      <c r="E99" s="34" t="s">
        <v>58</v>
      </c>
      <c r="F99" s="34">
        <v>720016724</v>
      </c>
      <c r="G99" s="34" t="s">
        <v>171</v>
      </c>
    </row>
    <row r="100" spans="1:7" x14ac:dyDescent="0.3">
      <c r="A100" s="34">
        <v>72</v>
      </c>
      <c r="B100" s="34">
        <v>720014398</v>
      </c>
      <c r="C100" s="34" t="s">
        <v>172</v>
      </c>
      <c r="D100" s="34" t="s">
        <v>154</v>
      </c>
      <c r="E100" s="34" t="s">
        <v>62</v>
      </c>
      <c r="F100" s="34">
        <v>720008770</v>
      </c>
      <c r="G100" s="34" t="s">
        <v>409</v>
      </c>
    </row>
    <row r="101" spans="1:7" x14ac:dyDescent="0.3">
      <c r="A101" s="34">
        <v>72</v>
      </c>
      <c r="B101" s="34">
        <v>720014562</v>
      </c>
      <c r="C101" s="34" t="s">
        <v>173</v>
      </c>
      <c r="D101" s="34" t="s">
        <v>154</v>
      </c>
      <c r="E101" s="34" t="s">
        <v>48</v>
      </c>
      <c r="F101" s="34">
        <v>720009562</v>
      </c>
      <c r="G101" s="34" t="s">
        <v>155</v>
      </c>
    </row>
    <row r="102" spans="1:7" x14ac:dyDescent="0.3">
      <c r="A102" s="34">
        <v>72</v>
      </c>
      <c r="B102" s="34">
        <v>720015452</v>
      </c>
      <c r="C102" s="34" t="s">
        <v>174</v>
      </c>
      <c r="D102" s="34" t="s">
        <v>404</v>
      </c>
      <c r="E102" s="34" t="s">
        <v>48</v>
      </c>
      <c r="F102" s="34">
        <v>720006022</v>
      </c>
      <c r="G102" s="34" t="s">
        <v>405</v>
      </c>
    </row>
    <row r="103" spans="1:7" x14ac:dyDescent="0.3">
      <c r="A103" s="34">
        <v>72</v>
      </c>
      <c r="B103" s="34">
        <v>720015460</v>
      </c>
      <c r="C103" s="34" t="s">
        <v>175</v>
      </c>
      <c r="D103" s="34" t="s">
        <v>406</v>
      </c>
      <c r="E103" s="34" t="s">
        <v>58</v>
      </c>
      <c r="F103" s="34">
        <v>720006022</v>
      </c>
      <c r="G103" s="34" t="s">
        <v>405</v>
      </c>
    </row>
    <row r="104" spans="1:7" x14ac:dyDescent="0.3">
      <c r="A104" s="34">
        <v>72</v>
      </c>
      <c r="B104" s="34">
        <v>720016328</v>
      </c>
      <c r="C104" s="34" t="s">
        <v>176</v>
      </c>
      <c r="D104" s="34" t="s">
        <v>154</v>
      </c>
      <c r="E104" s="34" t="s">
        <v>48</v>
      </c>
      <c r="F104" s="34">
        <v>720009562</v>
      </c>
      <c r="G104" s="34" t="s">
        <v>155</v>
      </c>
    </row>
    <row r="105" spans="1:7" x14ac:dyDescent="0.3">
      <c r="A105" s="34">
        <v>72</v>
      </c>
      <c r="B105" s="34">
        <v>720016617</v>
      </c>
      <c r="C105" s="34" t="s">
        <v>177</v>
      </c>
      <c r="D105" s="34" t="s">
        <v>178</v>
      </c>
      <c r="E105" s="34" t="s">
        <v>48</v>
      </c>
      <c r="F105" s="34">
        <v>720008770</v>
      </c>
      <c r="G105" s="34" t="s">
        <v>409</v>
      </c>
    </row>
    <row r="106" spans="1:7" x14ac:dyDescent="0.3">
      <c r="A106" s="34">
        <v>72</v>
      </c>
      <c r="B106" s="34">
        <v>720017151</v>
      </c>
      <c r="C106" s="34" t="s">
        <v>179</v>
      </c>
      <c r="D106" s="34" t="s">
        <v>411</v>
      </c>
      <c r="E106" s="34" t="s">
        <v>62</v>
      </c>
      <c r="F106" s="34">
        <v>720008820</v>
      </c>
      <c r="G106" s="34" t="s">
        <v>163</v>
      </c>
    </row>
    <row r="107" spans="1:7" x14ac:dyDescent="0.3">
      <c r="A107" s="34">
        <v>72</v>
      </c>
      <c r="B107" s="34">
        <v>720017185</v>
      </c>
      <c r="C107" s="34" t="s">
        <v>180</v>
      </c>
      <c r="D107" s="34" t="s">
        <v>407</v>
      </c>
      <c r="E107" s="34" t="s">
        <v>58</v>
      </c>
      <c r="F107" s="34">
        <v>720008390</v>
      </c>
      <c r="G107" s="34" t="s">
        <v>158</v>
      </c>
    </row>
    <row r="108" spans="1:7" x14ac:dyDescent="0.3">
      <c r="A108" s="34">
        <v>72</v>
      </c>
      <c r="B108" s="34">
        <v>720017193</v>
      </c>
      <c r="C108" s="34" t="s">
        <v>181</v>
      </c>
      <c r="D108" s="34" t="s">
        <v>410</v>
      </c>
      <c r="E108" s="34" t="s">
        <v>58</v>
      </c>
      <c r="F108" s="34">
        <v>720008770</v>
      </c>
      <c r="G108" s="34" t="s">
        <v>409</v>
      </c>
    </row>
    <row r="109" spans="1:7" x14ac:dyDescent="0.3">
      <c r="A109" s="34">
        <v>72</v>
      </c>
      <c r="B109" s="34">
        <v>720017201</v>
      </c>
      <c r="C109" s="34" t="s">
        <v>165</v>
      </c>
      <c r="D109" s="34" t="s">
        <v>182</v>
      </c>
      <c r="E109" s="34" t="s">
        <v>327</v>
      </c>
      <c r="F109" s="34">
        <v>930019484</v>
      </c>
      <c r="G109" s="34" t="s">
        <v>416</v>
      </c>
    </row>
    <row r="110" spans="1:7" x14ac:dyDescent="0.3">
      <c r="A110" s="34">
        <v>72</v>
      </c>
      <c r="B110" s="34">
        <v>720017227</v>
      </c>
      <c r="C110" s="34" t="s">
        <v>183</v>
      </c>
      <c r="D110" s="34" t="s">
        <v>395</v>
      </c>
      <c r="E110" s="34" t="s">
        <v>327</v>
      </c>
      <c r="F110" s="34">
        <v>370002370</v>
      </c>
      <c r="G110" s="34" t="s">
        <v>160</v>
      </c>
    </row>
    <row r="111" spans="1:7" x14ac:dyDescent="0.3">
      <c r="A111" s="34">
        <v>72</v>
      </c>
      <c r="B111" s="34">
        <v>720017334</v>
      </c>
      <c r="C111" s="34" t="s">
        <v>185</v>
      </c>
      <c r="D111" s="34" t="s">
        <v>182</v>
      </c>
      <c r="E111" s="34" t="s">
        <v>62</v>
      </c>
      <c r="F111" s="34">
        <v>720000454</v>
      </c>
      <c r="G111" s="34" t="s">
        <v>401</v>
      </c>
    </row>
    <row r="112" spans="1:7" x14ac:dyDescent="0.3">
      <c r="A112" s="34">
        <v>72</v>
      </c>
      <c r="B112" s="34">
        <v>720017664</v>
      </c>
      <c r="C112" s="34" t="s">
        <v>412</v>
      </c>
      <c r="D112" s="34" t="s">
        <v>413</v>
      </c>
      <c r="E112" s="34" t="s">
        <v>245</v>
      </c>
      <c r="F112" s="34">
        <v>720009562</v>
      </c>
      <c r="G112" s="34" t="s">
        <v>155</v>
      </c>
    </row>
    <row r="113" spans="1:7" x14ac:dyDescent="0.3">
      <c r="A113" s="34">
        <v>72</v>
      </c>
      <c r="B113" s="34">
        <v>720017896</v>
      </c>
      <c r="C113" s="34" t="s">
        <v>403</v>
      </c>
      <c r="D113" s="34" t="s">
        <v>184</v>
      </c>
      <c r="E113" s="34" t="s">
        <v>245</v>
      </c>
      <c r="F113" s="34">
        <v>720001445</v>
      </c>
      <c r="G113" s="34" t="s">
        <v>186</v>
      </c>
    </row>
    <row r="114" spans="1:7" x14ac:dyDescent="0.3">
      <c r="A114" s="34">
        <v>72</v>
      </c>
      <c r="B114" s="34">
        <v>720017912</v>
      </c>
      <c r="C114" s="34" t="s">
        <v>187</v>
      </c>
      <c r="D114" s="34" t="s">
        <v>154</v>
      </c>
      <c r="E114" s="34" t="s">
        <v>62</v>
      </c>
      <c r="F114" s="34">
        <v>720008762</v>
      </c>
      <c r="G114" s="34" t="s">
        <v>150</v>
      </c>
    </row>
    <row r="115" spans="1:7" x14ac:dyDescent="0.3">
      <c r="A115" s="34">
        <v>72</v>
      </c>
      <c r="B115" s="34">
        <v>720018019</v>
      </c>
      <c r="C115" s="34" t="s">
        <v>188</v>
      </c>
      <c r="D115" s="34" t="s">
        <v>399</v>
      </c>
      <c r="E115" s="34" t="s">
        <v>58</v>
      </c>
      <c r="F115" s="34">
        <v>720000140</v>
      </c>
      <c r="G115" s="34" t="s">
        <v>400</v>
      </c>
    </row>
    <row r="116" spans="1:7" x14ac:dyDescent="0.3">
      <c r="A116" s="34">
        <v>72</v>
      </c>
      <c r="B116" s="34">
        <v>720018381</v>
      </c>
      <c r="C116" s="34" t="s">
        <v>189</v>
      </c>
      <c r="D116" s="34" t="s">
        <v>415</v>
      </c>
      <c r="E116" s="34" t="s">
        <v>58</v>
      </c>
      <c r="F116" s="34">
        <v>720012749</v>
      </c>
      <c r="G116" s="34" t="s">
        <v>190</v>
      </c>
    </row>
    <row r="117" spans="1:7" x14ac:dyDescent="0.3">
      <c r="A117" s="34">
        <v>72</v>
      </c>
      <c r="B117" s="34">
        <v>720018407</v>
      </c>
      <c r="C117" s="34" t="s">
        <v>414</v>
      </c>
      <c r="D117" s="34" t="s">
        <v>411</v>
      </c>
      <c r="E117" s="34" t="s">
        <v>245</v>
      </c>
      <c r="F117" s="34">
        <v>720009562</v>
      </c>
      <c r="G117" s="34" t="s">
        <v>155</v>
      </c>
    </row>
    <row r="118" spans="1:7" x14ac:dyDescent="0.3">
      <c r="A118" s="34">
        <v>72</v>
      </c>
      <c r="B118" s="34">
        <v>720018886</v>
      </c>
      <c r="C118" s="34" t="s">
        <v>396</v>
      </c>
      <c r="D118" s="34" t="s">
        <v>157</v>
      </c>
      <c r="E118" s="34" t="s">
        <v>48</v>
      </c>
      <c r="F118" s="34">
        <v>490020310</v>
      </c>
      <c r="G118" s="34" t="s">
        <v>397</v>
      </c>
    </row>
    <row r="119" spans="1:7" x14ac:dyDescent="0.3">
      <c r="A119" s="34">
        <v>72</v>
      </c>
      <c r="B119" s="34">
        <v>720019140</v>
      </c>
      <c r="C119" s="34" t="s">
        <v>191</v>
      </c>
      <c r="D119" s="34" t="s">
        <v>154</v>
      </c>
      <c r="E119" s="34" t="s">
        <v>62</v>
      </c>
      <c r="F119" s="34">
        <v>720009562</v>
      </c>
      <c r="G119" s="34" t="s">
        <v>155</v>
      </c>
    </row>
    <row r="120" spans="1:7" x14ac:dyDescent="0.3">
      <c r="A120" s="34">
        <v>72</v>
      </c>
      <c r="B120" s="34">
        <v>720021914</v>
      </c>
      <c r="C120" s="34" t="s">
        <v>402</v>
      </c>
      <c r="D120" s="34" t="s">
        <v>184</v>
      </c>
      <c r="E120" s="34" t="s">
        <v>62</v>
      </c>
      <c r="F120" s="34">
        <v>720001445</v>
      </c>
      <c r="G120" s="34" t="s">
        <v>186</v>
      </c>
    </row>
    <row r="121" spans="1:7" x14ac:dyDescent="0.3">
      <c r="A121" s="34">
        <v>85</v>
      </c>
      <c r="B121" s="34">
        <v>850004888</v>
      </c>
      <c r="C121" s="34" t="s">
        <v>194</v>
      </c>
      <c r="D121" s="34" t="s">
        <v>441</v>
      </c>
      <c r="E121" s="34" t="s">
        <v>58</v>
      </c>
      <c r="F121" s="34">
        <v>850013087</v>
      </c>
      <c r="G121" s="34" t="s">
        <v>195</v>
      </c>
    </row>
    <row r="122" spans="1:7" x14ac:dyDescent="0.3">
      <c r="A122" s="34">
        <v>85</v>
      </c>
      <c r="B122" s="34">
        <v>850004938</v>
      </c>
      <c r="C122" s="34" t="s">
        <v>89</v>
      </c>
      <c r="D122" s="34" t="s">
        <v>196</v>
      </c>
      <c r="E122" s="34" t="s">
        <v>58</v>
      </c>
      <c r="F122" s="34">
        <v>850021486</v>
      </c>
      <c r="G122" s="34" t="s">
        <v>443</v>
      </c>
    </row>
    <row r="123" spans="1:7" x14ac:dyDescent="0.3">
      <c r="A123" s="34">
        <v>85</v>
      </c>
      <c r="B123" s="34">
        <v>850007519</v>
      </c>
      <c r="C123" s="34" t="s">
        <v>197</v>
      </c>
      <c r="D123" s="34" t="s">
        <v>449</v>
      </c>
      <c r="E123" s="34" t="s">
        <v>58</v>
      </c>
      <c r="F123" s="34">
        <v>930712393</v>
      </c>
      <c r="G123" s="34" t="s">
        <v>192</v>
      </c>
    </row>
    <row r="124" spans="1:7" x14ac:dyDescent="0.3">
      <c r="A124" s="34">
        <v>85</v>
      </c>
      <c r="B124" s="34">
        <v>850007618</v>
      </c>
      <c r="C124" s="34" t="s">
        <v>198</v>
      </c>
      <c r="D124" s="34" t="s">
        <v>199</v>
      </c>
      <c r="E124" s="34" t="s">
        <v>58</v>
      </c>
      <c r="F124" s="34">
        <v>850006347</v>
      </c>
      <c r="G124" s="34" t="s">
        <v>200</v>
      </c>
    </row>
    <row r="125" spans="1:7" x14ac:dyDescent="0.3">
      <c r="A125" s="34">
        <v>85</v>
      </c>
      <c r="B125" s="34">
        <v>850009028</v>
      </c>
      <c r="C125" s="34" t="s">
        <v>201</v>
      </c>
      <c r="D125" s="34" t="s">
        <v>433</v>
      </c>
      <c r="E125" s="34" t="s">
        <v>58</v>
      </c>
      <c r="F125" s="34">
        <v>850012436</v>
      </c>
      <c r="G125" s="34" t="s">
        <v>432</v>
      </c>
    </row>
    <row r="126" spans="1:7" x14ac:dyDescent="0.3">
      <c r="A126" s="34">
        <v>85</v>
      </c>
      <c r="B126" s="34">
        <v>850009168</v>
      </c>
      <c r="C126" s="34" t="s">
        <v>202</v>
      </c>
      <c r="D126" s="34" t="s">
        <v>421</v>
      </c>
      <c r="E126" s="34" t="s">
        <v>48</v>
      </c>
      <c r="F126" s="34">
        <v>850000092</v>
      </c>
      <c r="G126" s="34" t="s">
        <v>422</v>
      </c>
    </row>
    <row r="127" spans="1:7" x14ac:dyDescent="0.3">
      <c r="A127" s="34">
        <v>85</v>
      </c>
      <c r="B127" s="34">
        <v>850009960</v>
      </c>
      <c r="C127" s="34" t="s">
        <v>203</v>
      </c>
      <c r="D127" s="34" t="s">
        <v>223</v>
      </c>
      <c r="E127" s="34" t="s">
        <v>58</v>
      </c>
      <c r="F127" s="34">
        <v>850012436</v>
      </c>
      <c r="G127" s="34" t="s">
        <v>432</v>
      </c>
    </row>
    <row r="128" spans="1:7" x14ac:dyDescent="0.3">
      <c r="A128" s="34">
        <v>85</v>
      </c>
      <c r="B128" s="34">
        <v>850010398</v>
      </c>
      <c r="C128" s="34" t="s">
        <v>444</v>
      </c>
      <c r="D128" s="34" t="s">
        <v>445</v>
      </c>
      <c r="E128" s="34" t="s">
        <v>245</v>
      </c>
      <c r="F128" s="34">
        <v>850025867</v>
      </c>
      <c r="G128" s="34" t="s">
        <v>446</v>
      </c>
    </row>
    <row r="129" spans="1:7" x14ac:dyDescent="0.3">
      <c r="A129" s="34">
        <v>85</v>
      </c>
      <c r="B129" s="34">
        <v>850010984</v>
      </c>
      <c r="C129" s="34" t="s">
        <v>434</v>
      </c>
      <c r="D129" s="34" t="s">
        <v>435</v>
      </c>
      <c r="E129" s="34" t="s">
        <v>58</v>
      </c>
      <c r="F129" s="34">
        <v>850012436</v>
      </c>
      <c r="G129" s="34" t="s">
        <v>432</v>
      </c>
    </row>
    <row r="130" spans="1:7" x14ac:dyDescent="0.3">
      <c r="A130" s="34">
        <v>85</v>
      </c>
      <c r="B130" s="34">
        <v>850010992</v>
      </c>
      <c r="C130" s="34" t="s">
        <v>448</v>
      </c>
      <c r="D130" s="34" t="s">
        <v>204</v>
      </c>
      <c r="E130" s="34" t="s">
        <v>245</v>
      </c>
      <c r="F130" s="34">
        <v>920809829</v>
      </c>
      <c r="G130" s="34" t="s">
        <v>362</v>
      </c>
    </row>
    <row r="131" spans="1:7" x14ac:dyDescent="0.3">
      <c r="A131" s="34">
        <v>85</v>
      </c>
      <c r="B131" s="34">
        <v>850011263</v>
      </c>
      <c r="C131" s="34" t="s">
        <v>426</v>
      </c>
      <c r="D131" s="34" t="s">
        <v>427</v>
      </c>
      <c r="E131" s="34" t="s">
        <v>245</v>
      </c>
      <c r="F131" s="34">
        <v>850006347</v>
      </c>
      <c r="G131" s="34" t="s">
        <v>200</v>
      </c>
    </row>
    <row r="132" spans="1:7" x14ac:dyDescent="0.3">
      <c r="A132" s="34">
        <v>85</v>
      </c>
      <c r="B132" s="34">
        <v>850011529</v>
      </c>
      <c r="C132" s="34" t="s">
        <v>439</v>
      </c>
      <c r="D132" s="34" t="s">
        <v>223</v>
      </c>
      <c r="E132" s="34" t="s">
        <v>245</v>
      </c>
      <c r="F132" s="34">
        <v>850012436</v>
      </c>
      <c r="G132" s="34" t="s">
        <v>432</v>
      </c>
    </row>
    <row r="133" spans="1:7" x14ac:dyDescent="0.3">
      <c r="A133" s="34">
        <v>85</v>
      </c>
      <c r="B133" s="34">
        <v>850011578</v>
      </c>
      <c r="C133" s="34" t="s">
        <v>425</v>
      </c>
      <c r="D133" s="34" t="s">
        <v>199</v>
      </c>
      <c r="E133" s="34" t="s">
        <v>62</v>
      </c>
      <c r="F133" s="34">
        <v>850006347</v>
      </c>
      <c r="G133" s="34" t="s">
        <v>200</v>
      </c>
    </row>
    <row r="134" spans="1:7" x14ac:dyDescent="0.3">
      <c r="A134" s="34">
        <v>85</v>
      </c>
      <c r="B134" s="34">
        <v>850012360</v>
      </c>
      <c r="C134" s="34" t="s">
        <v>429</v>
      </c>
      <c r="D134" s="34" t="s">
        <v>205</v>
      </c>
      <c r="E134" s="34" t="s">
        <v>245</v>
      </c>
      <c r="F134" s="34">
        <v>850008905</v>
      </c>
      <c r="G134" s="34" t="s">
        <v>206</v>
      </c>
    </row>
    <row r="135" spans="1:7" x14ac:dyDescent="0.3">
      <c r="A135" s="34">
        <v>85</v>
      </c>
      <c r="B135" s="34">
        <v>850016551</v>
      </c>
      <c r="C135" s="34" t="s">
        <v>207</v>
      </c>
      <c r="D135" s="34" t="s">
        <v>217</v>
      </c>
      <c r="E135" s="34" t="s">
        <v>62</v>
      </c>
      <c r="F135" s="34">
        <v>850020413</v>
      </c>
      <c r="G135" s="34" t="s">
        <v>91</v>
      </c>
    </row>
    <row r="136" spans="1:7" x14ac:dyDescent="0.3">
      <c r="A136" s="34">
        <v>85</v>
      </c>
      <c r="B136" s="34">
        <v>850016973</v>
      </c>
      <c r="C136" s="34" t="s">
        <v>208</v>
      </c>
      <c r="D136" s="34" t="s">
        <v>442</v>
      </c>
      <c r="E136" s="34" t="s">
        <v>48</v>
      </c>
      <c r="F136" s="34">
        <v>850020413</v>
      </c>
      <c r="G136" s="34" t="s">
        <v>91</v>
      </c>
    </row>
    <row r="137" spans="1:7" x14ac:dyDescent="0.3">
      <c r="A137" s="34">
        <v>85</v>
      </c>
      <c r="B137" s="34">
        <v>850017336</v>
      </c>
      <c r="C137" s="34" t="s">
        <v>209</v>
      </c>
      <c r="D137" s="34" t="s">
        <v>441</v>
      </c>
      <c r="E137" s="34" t="s">
        <v>62</v>
      </c>
      <c r="F137" s="34">
        <v>850013087</v>
      </c>
      <c r="G137" s="34" t="s">
        <v>195</v>
      </c>
    </row>
    <row r="138" spans="1:7" x14ac:dyDescent="0.3">
      <c r="A138" s="34">
        <v>85</v>
      </c>
      <c r="B138" s="34">
        <v>850017583</v>
      </c>
      <c r="C138" s="34" t="s">
        <v>210</v>
      </c>
      <c r="D138" s="34" t="s">
        <v>193</v>
      </c>
      <c r="E138" s="34" t="s">
        <v>58</v>
      </c>
      <c r="F138" s="34">
        <v>850012436</v>
      </c>
      <c r="G138" s="34" t="s">
        <v>432</v>
      </c>
    </row>
    <row r="139" spans="1:7" x14ac:dyDescent="0.3">
      <c r="A139" s="34">
        <v>85</v>
      </c>
      <c r="B139" s="34">
        <v>850017633</v>
      </c>
      <c r="C139" s="34" t="s">
        <v>211</v>
      </c>
      <c r="D139" s="34" t="s">
        <v>436</v>
      </c>
      <c r="E139" s="34" t="s">
        <v>58</v>
      </c>
      <c r="F139" s="34">
        <v>850012436</v>
      </c>
      <c r="G139" s="34" t="s">
        <v>432</v>
      </c>
    </row>
    <row r="140" spans="1:7" x14ac:dyDescent="0.3">
      <c r="A140" s="34">
        <v>85</v>
      </c>
      <c r="B140" s="34">
        <v>850017641</v>
      </c>
      <c r="C140" s="34" t="s">
        <v>212</v>
      </c>
      <c r="D140" s="34" t="s">
        <v>213</v>
      </c>
      <c r="E140" s="34" t="s">
        <v>48</v>
      </c>
      <c r="F140" s="34">
        <v>850023581</v>
      </c>
      <c r="G140" s="34" t="s">
        <v>214</v>
      </c>
    </row>
    <row r="141" spans="1:7" x14ac:dyDescent="0.3">
      <c r="A141" s="34">
        <v>85</v>
      </c>
      <c r="B141" s="34">
        <v>850017906</v>
      </c>
      <c r="C141" s="34" t="s">
        <v>215</v>
      </c>
      <c r="D141" s="34" t="s">
        <v>423</v>
      </c>
      <c r="E141" s="34" t="s">
        <v>48</v>
      </c>
      <c r="F141" s="34">
        <v>850000092</v>
      </c>
      <c r="G141" s="34" t="s">
        <v>422</v>
      </c>
    </row>
    <row r="142" spans="1:7" x14ac:dyDescent="0.3">
      <c r="A142" s="34">
        <v>85</v>
      </c>
      <c r="B142" s="34">
        <v>850018268</v>
      </c>
      <c r="C142" s="34" t="s">
        <v>424</v>
      </c>
      <c r="D142" s="34" t="s">
        <v>193</v>
      </c>
      <c r="E142" s="34" t="s">
        <v>58</v>
      </c>
      <c r="F142" s="34">
        <v>850006347</v>
      </c>
      <c r="G142" s="34" t="s">
        <v>200</v>
      </c>
    </row>
    <row r="143" spans="1:7" x14ac:dyDescent="0.3">
      <c r="A143" s="34">
        <v>85</v>
      </c>
      <c r="B143" s="34">
        <v>850020173</v>
      </c>
      <c r="C143" s="34" t="s">
        <v>447</v>
      </c>
      <c r="D143" s="34" t="s">
        <v>218</v>
      </c>
      <c r="E143" s="34" t="s">
        <v>245</v>
      </c>
      <c r="F143" s="34">
        <v>850025867</v>
      </c>
      <c r="G143" s="34" t="s">
        <v>446</v>
      </c>
    </row>
    <row r="144" spans="1:7" x14ac:dyDescent="0.3">
      <c r="A144" s="34">
        <v>85</v>
      </c>
      <c r="B144" s="34">
        <v>850020884</v>
      </c>
      <c r="C144" s="34" t="s">
        <v>219</v>
      </c>
      <c r="D144" s="34" t="s">
        <v>437</v>
      </c>
      <c r="E144" s="34" t="s">
        <v>58</v>
      </c>
      <c r="F144" s="34">
        <v>850012436</v>
      </c>
      <c r="G144" s="34" t="s">
        <v>432</v>
      </c>
    </row>
    <row r="145" spans="1:7" x14ac:dyDescent="0.3">
      <c r="A145" s="34">
        <v>85</v>
      </c>
      <c r="B145" s="34">
        <v>850021312</v>
      </c>
      <c r="C145" s="34" t="s">
        <v>220</v>
      </c>
      <c r="D145" s="34" t="s">
        <v>196</v>
      </c>
      <c r="E145" s="34" t="s">
        <v>48</v>
      </c>
      <c r="F145" s="34">
        <v>850021486</v>
      </c>
      <c r="G145" s="34" t="s">
        <v>443</v>
      </c>
    </row>
    <row r="146" spans="1:7" x14ac:dyDescent="0.3">
      <c r="A146" s="34">
        <v>85</v>
      </c>
      <c r="B146" s="34">
        <v>850022336</v>
      </c>
      <c r="C146" s="34" t="s">
        <v>221</v>
      </c>
      <c r="D146" s="34" t="s">
        <v>213</v>
      </c>
      <c r="E146" s="34" t="s">
        <v>58</v>
      </c>
      <c r="F146" s="34">
        <v>850023581</v>
      </c>
      <c r="G146" s="34" t="s">
        <v>214</v>
      </c>
    </row>
    <row r="147" spans="1:7" x14ac:dyDescent="0.3">
      <c r="A147" s="34">
        <v>85</v>
      </c>
      <c r="B147" s="34">
        <v>850024423</v>
      </c>
      <c r="C147" s="34" t="s">
        <v>430</v>
      </c>
      <c r="D147" s="34" t="s">
        <v>431</v>
      </c>
      <c r="E147" s="34" t="s">
        <v>48</v>
      </c>
      <c r="F147" s="34">
        <v>850012436</v>
      </c>
      <c r="G147" s="34" t="s">
        <v>432</v>
      </c>
    </row>
    <row r="148" spans="1:7" x14ac:dyDescent="0.3">
      <c r="A148" s="34">
        <v>85</v>
      </c>
      <c r="B148" s="34">
        <v>850025057</v>
      </c>
      <c r="C148" s="34" t="s">
        <v>222</v>
      </c>
      <c r="D148" s="34" t="s">
        <v>419</v>
      </c>
      <c r="E148" s="34" t="s">
        <v>58</v>
      </c>
      <c r="F148" s="34">
        <v>850000084</v>
      </c>
      <c r="G148" s="34" t="s">
        <v>420</v>
      </c>
    </row>
    <row r="149" spans="1:7" x14ac:dyDescent="0.3">
      <c r="A149" s="34">
        <v>85</v>
      </c>
      <c r="B149" s="34">
        <v>850025388</v>
      </c>
      <c r="C149" s="34" t="s">
        <v>440</v>
      </c>
      <c r="D149" s="34" t="s">
        <v>217</v>
      </c>
      <c r="E149" s="34" t="s">
        <v>245</v>
      </c>
      <c r="F149" s="34">
        <v>850012436</v>
      </c>
      <c r="G149" s="34" t="s">
        <v>432</v>
      </c>
    </row>
    <row r="150" spans="1:7" x14ac:dyDescent="0.3">
      <c r="A150" s="34">
        <v>85</v>
      </c>
      <c r="B150" s="34">
        <v>850025420</v>
      </c>
      <c r="C150" s="34" t="s">
        <v>418</v>
      </c>
      <c r="D150" s="34" t="s">
        <v>216</v>
      </c>
      <c r="E150" s="34" t="s">
        <v>58</v>
      </c>
      <c r="F150" s="34">
        <v>690793435</v>
      </c>
      <c r="G150" s="34" t="s">
        <v>45</v>
      </c>
    </row>
    <row r="151" spans="1:7" x14ac:dyDescent="0.3">
      <c r="A151" s="34">
        <v>85</v>
      </c>
      <c r="B151" s="34">
        <v>850026204</v>
      </c>
      <c r="C151" s="34" t="s">
        <v>224</v>
      </c>
      <c r="D151" s="34" t="s">
        <v>428</v>
      </c>
      <c r="E151" s="34" t="s">
        <v>62</v>
      </c>
      <c r="F151" s="34">
        <v>850008905</v>
      </c>
      <c r="G151" s="34" t="s">
        <v>206</v>
      </c>
    </row>
    <row r="152" spans="1:7" x14ac:dyDescent="0.3">
      <c r="A152" s="34">
        <v>85</v>
      </c>
      <c r="B152" s="34">
        <v>850026618</v>
      </c>
      <c r="C152" s="34" t="s">
        <v>225</v>
      </c>
      <c r="D152" s="34" t="s">
        <v>438</v>
      </c>
      <c r="E152" s="34" t="s">
        <v>58</v>
      </c>
      <c r="F152" s="34">
        <v>850012436</v>
      </c>
      <c r="G152" s="34" t="s">
        <v>432</v>
      </c>
    </row>
    <row r="153" spans="1:7" x14ac:dyDescent="0.3">
      <c r="A153" s="34">
        <v>85</v>
      </c>
      <c r="B153" s="34">
        <v>850027285</v>
      </c>
      <c r="C153" s="34" t="s">
        <v>450</v>
      </c>
      <c r="D153" s="34" t="s">
        <v>449</v>
      </c>
      <c r="E153" s="34" t="s">
        <v>62</v>
      </c>
      <c r="F153" s="34">
        <v>930712393</v>
      </c>
      <c r="G153" s="34" t="s">
        <v>192</v>
      </c>
    </row>
    <row r="154" spans="1:7" x14ac:dyDescent="0.3">
      <c r="A154" s="34">
        <v>85</v>
      </c>
      <c r="B154" s="34">
        <v>850027947</v>
      </c>
      <c r="C154" s="34" t="s">
        <v>417</v>
      </c>
      <c r="D154" s="34" t="s">
        <v>217</v>
      </c>
      <c r="E154" s="34" t="s">
        <v>327</v>
      </c>
      <c r="F154" s="34">
        <v>440042844</v>
      </c>
      <c r="G154" s="34" t="s">
        <v>68</v>
      </c>
    </row>
  </sheetData>
  <sheetProtection algorithmName="SHA-512" hashValue="uenfIkcjVY3EaUbqalHtMBREgzwpEjEN+Oq9jmp59iO4ne/eRLeeHQvMW/MvfBOab3oNOsCT5V0R1WeODSnDOQ==" saltValue="5VA7/+URa5B7uRvqVgm6Ig==" spinCount="100000" sheet="1" objects="1" scenarios="1" sort="0" autoFilter="0"/>
  <autoFilter ref="A5:G154">
    <sortState ref="A6:G154">
      <sortCondition ref="B6:B154"/>
    </sortState>
  </autoFilter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18"/>
  <sheetViews>
    <sheetView workbookViewId="0">
      <selection activeCell="B2" sqref="B2:B18"/>
    </sheetView>
  </sheetViews>
  <sheetFormatPr baseColWidth="10" defaultRowHeight="14.4" x14ac:dyDescent="0.3"/>
  <cols>
    <col min="1" max="1" width="21.44140625" bestFit="1" customWidth="1"/>
    <col min="2" max="2" width="12.109375" bestFit="1" customWidth="1"/>
  </cols>
  <sheetData>
    <row r="1" spans="1:2" x14ac:dyDescent="0.3">
      <c r="A1" s="3" t="s">
        <v>234</v>
      </c>
      <c r="B1" s="3" t="s">
        <v>238</v>
      </c>
    </row>
    <row r="2" spans="1:2" x14ac:dyDescent="0.3">
      <c r="A2" t="s">
        <v>235</v>
      </c>
      <c r="B2" t="s">
        <v>41</v>
      </c>
    </row>
    <row r="3" spans="1:2" x14ac:dyDescent="0.3">
      <c r="A3" t="s">
        <v>236</v>
      </c>
      <c r="B3" t="s">
        <v>52</v>
      </c>
    </row>
    <row r="4" spans="1:2" x14ac:dyDescent="0.3">
      <c r="A4" t="s">
        <v>237</v>
      </c>
      <c r="B4" t="s">
        <v>239</v>
      </c>
    </row>
    <row r="5" spans="1:2" x14ac:dyDescent="0.3">
      <c r="A5" t="s">
        <v>275</v>
      </c>
      <c r="B5" t="s">
        <v>240</v>
      </c>
    </row>
    <row r="6" spans="1:2" x14ac:dyDescent="0.3">
      <c r="B6" t="s">
        <v>241</v>
      </c>
    </row>
    <row r="7" spans="1:2" x14ac:dyDescent="0.3">
      <c r="B7" t="s">
        <v>34</v>
      </c>
    </row>
    <row r="8" spans="1:2" x14ac:dyDescent="0.3">
      <c r="B8" t="s">
        <v>26</v>
      </c>
    </row>
    <row r="9" spans="1:2" x14ac:dyDescent="0.3">
      <c r="B9" t="s">
        <v>29</v>
      </c>
    </row>
    <row r="10" spans="1:2" x14ac:dyDescent="0.3">
      <c r="B10" t="s">
        <v>44</v>
      </c>
    </row>
    <row r="11" spans="1:2" x14ac:dyDescent="0.3">
      <c r="B11" t="s">
        <v>242</v>
      </c>
    </row>
    <row r="12" spans="1:2" x14ac:dyDescent="0.3">
      <c r="B12" t="s">
        <v>243</v>
      </c>
    </row>
    <row r="13" spans="1:2" x14ac:dyDescent="0.3">
      <c r="B13" t="s">
        <v>244</v>
      </c>
    </row>
    <row r="14" spans="1:2" x14ac:dyDescent="0.3">
      <c r="B14" t="s">
        <v>37</v>
      </c>
    </row>
    <row r="15" spans="1:2" x14ac:dyDescent="0.3">
      <c r="B15" t="s">
        <v>48</v>
      </c>
    </row>
    <row r="16" spans="1:2" x14ac:dyDescent="0.3">
      <c r="B16" t="s">
        <v>58</v>
      </c>
    </row>
    <row r="17" spans="2:2" x14ac:dyDescent="0.3">
      <c r="B17" t="s">
        <v>245</v>
      </c>
    </row>
    <row r="18" spans="2:2" x14ac:dyDescent="0.3">
      <c r="B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Accueil</vt:lpstr>
      <vt:lpstr>DONNEES_A_RENSEIGNER</vt:lpstr>
      <vt:lpstr>Categ_concernees</vt:lpstr>
      <vt:lpstr>Liste_régionale_ESMS</vt:lpstr>
      <vt:lpstr>Liste_déroulante</vt:lpstr>
      <vt:lpstr>DONNEES_A_RENSEIGNER!Impression_des_titres</vt:lpstr>
      <vt:lpstr>Accueil!Zone_d_impression</vt:lpstr>
      <vt:lpstr>DONNEES_A_RENSEIGNER!Zone_d_impression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MAGOAROU Anne-Cécile</dc:creator>
  <cp:lastModifiedBy>MAGOAROU, Anne-Cécile</cp:lastModifiedBy>
  <cp:lastPrinted>2021-03-26T08:27:03Z</cp:lastPrinted>
  <dcterms:created xsi:type="dcterms:W3CDTF">2020-02-27T09:46:44Z</dcterms:created>
  <dcterms:modified xsi:type="dcterms:W3CDTF">2021-06-17T10:27:28Z</dcterms:modified>
</cp:coreProperties>
</file>