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4325" firstSheet="1" activeTab="1"/>
  </bookViews>
  <sheets>
    <sheet name="Liste" sheetId="21" state="hidden" r:id="rId1"/>
    <sheet name="Renseignements" sheetId="1" r:id="rId2"/>
    <sheet name="Donneurs d'ordre" sheetId="26" r:id="rId3"/>
    <sheet name="Grille" sheetId="25" r:id="rId4"/>
    <sheet name="Conclusions intermédiaires" sheetId="18" r:id="rId5"/>
    <sheet name="Réponses" sheetId="20" r:id="rId6"/>
    <sheet name="Conclusions finales " sheetId="10" r:id="rId7"/>
  </sheets>
  <externalReferences>
    <externalReference r:id="rId8"/>
  </externalReferences>
  <definedNames>
    <definedName name="_xlnm._FilterDatabase" localSheetId="5" hidden="1">Réponses!$B$4:$F$56</definedName>
    <definedName name="_xlnm.Print_Titles" localSheetId="3">Grille!$2:$2</definedName>
    <definedName name="_xlnm.Print_Titles" localSheetId="5">Réponses!$4:$4</definedName>
    <definedName name="Initiales">Liste!$F$9:$F$14</definedName>
    <definedName name="Inspecteur" localSheetId="3">[1]LISTE!$B$4:$B$9</definedName>
    <definedName name="Inspecteur">Liste!$C$9:$C$14</definedName>
    <definedName name="liste3">Liste!$E$1:$E$2</definedName>
    <definedName name="Logiciel">Liste!$H$9:$H$11</definedName>
    <definedName name="Mail">Liste!$D$9:$D$14</definedName>
    <definedName name="Presence">Liste!$C$1:$C$2</definedName>
    <definedName name="Qualification">Liste!$C$21:$C$28</definedName>
    <definedName name="Sexe">Liste!$B$9:$B$14</definedName>
    <definedName name="sexebis">Liste!$B$16:$B$17</definedName>
    <definedName name="telephone">Liste!$E$9:$E$14</definedName>
    <definedName name="Téléphone">Liste!$E$9:$E$14</definedName>
    <definedName name="Z_48EEDF7D_1F09_11D7_A4FF_080017086AC7_.wvu.FilterData" localSheetId="5" hidden="1">Réponses!$B$4:$D$4</definedName>
    <definedName name="Z_48EEDF7D_1F09_11D7_A4FF_080017086AC7_.wvu.PrintArea" localSheetId="5" hidden="1">Réponses!$B$4:$B$4</definedName>
    <definedName name="Z_D6BFB8D8_2217_11D7_BA64_0010B5D12001_.wvu.FilterData" localSheetId="5" hidden="1">Réponses!$B$4:$D$4</definedName>
    <definedName name="Z_D6BFB8D8_2217_11D7_BA64_0010B5D12001_.wvu.PrintArea" localSheetId="5" hidden="1">Réponses!$B$4:$B$4</definedName>
    <definedName name="_xlnm.Print_Area" localSheetId="6">'Conclusions finales '!$A$1:$G$61</definedName>
    <definedName name="_xlnm.Print_Area" localSheetId="4">'Conclusions intermédiaires'!$A$1:$G$41</definedName>
    <definedName name="_xlnm.Print_Area" localSheetId="3">Grille!$A$1:$F$68</definedName>
    <definedName name="_xlnm.Print_Area" localSheetId="1">Renseignements!$A$1:$C$103</definedName>
    <definedName name="_xlnm.Print_Area" localSheetId="5">Réponses!$B$1:$F$56</definedName>
  </definedNames>
  <calcPr calcId="145621"/>
</workbook>
</file>

<file path=xl/calcChain.xml><?xml version="1.0" encoding="utf-8"?>
<calcChain xmlns="http://schemas.openxmlformats.org/spreadsheetml/2006/main">
  <c r="A1" i="10" l="1"/>
  <c r="B12" i="10" l="1"/>
  <c r="B11" i="10"/>
  <c r="B9" i="10"/>
  <c r="B10" i="10"/>
  <c r="B8" i="10"/>
  <c r="B7" i="10"/>
  <c r="H62" i="25"/>
  <c r="G54" i="20" l="1"/>
  <c r="C54" i="20"/>
  <c r="B54" i="20"/>
  <c r="E28" i="21"/>
  <c r="E27" i="21"/>
  <c r="E26" i="21"/>
  <c r="E25" i="21"/>
  <c r="E24" i="21"/>
  <c r="E23" i="21"/>
  <c r="E22" i="21"/>
  <c r="H63" i="25"/>
  <c r="H61" i="25"/>
  <c r="G10" i="18" l="1"/>
  <c r="H30" i="25" l="1"/>
  <c r="G9" i="18"/>
  <c r="B5" i="18"/>
  <c r="E4" i="18"/>
  <c r="A39" i="18" l="1"/>
  <c r="A29" i="10" l="1"/>
  <c r="H56" i="20" l="1"/>
  <c r="A21" i="10" s="1"/>
  <c r="A41" i="18"/>
  <c r="A40" i="18"/>
  <c r="C53" i="20" l="1"/>
  <c r="G53" i="20" s="1"/>
  <c r="C52" i="20"/>
  <c r="G52" i="20" s="1"/>
  <c r="C51" i="20"/>
  <c r="G51" i="20" s="1"/>
  <c r="C47" i="20"/>
  <c r="G47" i="20" s="1"/>
  <c r="C48" i="20"/>
  <c r="G48" i="20" s="1"/>
  <c r="C49" i="20"/>
  <c r="G49" i="20" s="1"/>
  <c r="C50" i="20"/>
  <c r="G50" i="20" s="1"/>
  <c r="C46" i="20"/>
  <c r="G46" i="20" s="1"/>
  <c r="C41" i="20"/>
  <c r="G41" i="20" s="1"/>
  <c r="C42" i="20"/>
  <c r="G42" i="20" s="1"/>
  <c r="C43" i="20"/>
  <c r="G43" i="20" s="1"/>
  <c r="C44" i="20"/>
  <c r="G44" i="20" s="1"/>
  <c r="C45" i="20"/>
  <c r="G45" i="20" s="1"/>
  <c r="C40" i="20"/>
  <c r="G40" i="20" s="1"/>
  <c r="C39" i="20"/>
  <c r="G39" i="20" s="1"/>
  <c r="C32" i="20"/>
  <c r="G32" i="20" s="1"/>
  <c r="C33" i="20"/>
  <c r="G33" i="20" s="1"/>
  <c r="C34" i="20"/>
  <c r="G34" i="20" s="1"/>
  <c r="C35" i="20"/>
  <c r="G35" i="20" s="1"/>
  <c r="C36" i="20"/>
  <c r="G36" i="20" s="1"/>
  <c r="C37" i="20"/>
  <c r="G37" i="20" s="1"/>
  <c r="C38" i="20"/>
  <c r="G38" i="20" s="1"/>
  <c r="C31" i="20"/>
  <c r="G31" i="20" s="1"/>
  <c r="C30" i="20"/>
  <c r="G30" i="20" s="1"/>
  <c r="C28" i="20"/>
  <c r="G28" i="20" s="1"/>
  <c r="C29" i="20"/>
  <c r="G29" i="20" s="1"/>
  <c r="C27" i="20"/>
  <c r="G27" i="20" s="1"/>
  <c r="C25" i="20"/>
  <c r="G25" i="20" s="1"/>
  <c r="C26" i="20"/>
  <c r="G26" i="20" s="1"/>
  <c r="C15" i="20"/>
  <c r="G15" i="20" s="1"/>
  <c r="C16" i="20"/>
  <c r="G16" i="20" s="1"/>
  <c r="C17" i="20"/>
  <c r="G17" i="20" s="1"/>
  <c r="C18" i="20"/>
  <c r="G18" i="20" s="1"/>
  <c r="C19" i="20"/>
  <c r="G19" i="20" s="1"/>
  <c r="C20" i="20"/>
  <c r="G20" i="20" s="1"/>
  <c r="C21" i="20"/>
  <c r="G21" i="20" s="1"/>
  <c r="C22" i="20"/>
  <c r="G22" i="20" s="1"/>
  <c r="C23" i="20"/>
  <c r="G23" i="20" s="1"/>
  <c r="C24" i="20"/>
  <c r="G24" i="20" s="1"/>
  <c r="C14" i="20"/>
  <c r="G14" i="20" s="1"/>
  <c r="C12" i="20"/>
  <c r="G12" i="20" s="1"/>
  <c r="C13" i="20"/>
  <c r="G13" i="20" s="1"/>
  <c r="C11" i="20"/>
  <c r="G11" i="20" s="1"/>
  <c r="C6" i="20"/>
  <c r="G6" i="20" s="1"/>
  <c r="C7" i="20"/>
  <c r="G7" i="20" s="1"/>
  <c r="C8" i="20"/>
  <c r="G8" i="20" s="1"/>
  <c r="C9" i="20"/>
  <c r="G9" i="20" s="1"/>
  <c r="C10" i="20"/>
  <c r="G10" i="20" s="1"/>
  <c r="C5" i="20"/>
  <c r="G5" i="20" s="1"/>
  <c r="D1" i="20" l="1"/>
  <c r="B6" i="20" l="1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" i="20"/>
  <c r="G8" i="18" l="1"/>
  <c r="G11" i="18"/>
  <c r="G12" i="18"/>
  <c r="H59" i="25"/>
  <c r="H58" i="25"/>
  <c r="H57" i="25"/>
  <c r="H54" i="25"/>
  <c r="H53" i="25"/>
  <c r="H52" i="25"/>
  <c r="H47" i="25"/>
  <c r="H46" i="25"/>
  <c r="H45" i="25"/>
  <c r="H37" i="25"/>
  <c r="H36" i="25"/>
  <c r="H35" i="25"/>
  <c r="H32" i="25"/>
  <c r="H31" i="25"/>
  <c r="H29" i="25"/>
  <c r="H18" i="25"/>
  <c r="H17" i="25"/>
  <c r="H16" i="25"/>
  <c r="H13" i="25"/>
  <c r="H12" i="25"/>
  <c r="H11" i="25"/>
  <c r="I7" i="25"/>
  <c r="H7" i="25"/>
  <c r="I6" i="25"/>
  <c r="H6" i="25"/>
  <c r="I5" i="25"/>
  <c r="H5" i="25"/>
  <c r="I4" i="25"/>
  <c r="I3" i="25"/>
  <c r="H33" i="25" l="1"/>
  <c r="H55" i="25"/>
  <c r="H14" i="25"/>
  <c r="H48" i="25"/>
  <c r="H19" i="25"/>
  <c r="H38" i="25"/>
  <c r="H8" i="25"/>
  <c r="H60" i="25"/>
  <c r="I8" i="25"/>
  <c r="E57" i="10"/>
  <c r="E56" i="10"/>
  <c r="E59" i="10"/>
  <c r="E60" i="10"/>
  <c r="E58" i="10"/>
  <c r="A33" i="10" l="1"/>
  <c r="E44" i="10" l="1"/>
  <c r="D44" i="10"/>
  <c r="E41" i="10"/>
  <c r="E42" i="10"/>
  <c r="E43" i="10"/>
  <c r="E40" i="10"/>
  <c r="D41" i="10"/>
  <c r="D42" i="10"/>
  <c r="D43" i="10"/>
  <c r="D40" i="10"/>
  <c r="G46" i="10"/>
  <c r="F46" i="10"/>
  <c r="E46" i="10"/>
  <c r="A37" i="10" l="1"/>
  <c r="A35" i="10"/>
  <c r="B33" i="1" l="1"/>
  <c r="D2" i="20" s="1"/>
  <c r="E5" i="18" l="1"/>
  <c r="G61" i="10"/>
  <c r="D55" i="10"/>
  <c r="D54" i="10"/>
  <c r="D53" i="10"/>
  <c r="D52" i="10"/>
  <c r="D51" i="10"/>
  <c r="D50" i="10"/>
  <c r="D49" i="10"/>
  <c r="D48" i="10"/>
  <c r="D47" i="10"/>
  <c r="D46" i="10"/>
  <c r="C16" i="10"/>
  <c r="C15" i="10"/>
  <c r="C14" i="10"/>
  <c r="C13" i="10"/>
  <c r="B5" i="10"/>
  <c r="B3" i="10"/>
  <c r="B2" i="10"/>
  <c r="A34" i="18"/>
  <c r="A37" i="18" s="1"/>
  <c r="B4" i="18"/>
  <c r="B3" i="18"/>
  <c r="B2" i="18"/>
  <c r="B50" i="1"/>
  <c r="B12" i="1"/>
  <c r="B10" i="1"/>
  <c r="G6" i="18"/>
  <c r="A24" i="10" l="1"/>
  <c r="A25" i="10"/>
  <c r="G7" i="18"/>
</calcChain>
</file>

<file path=xl/comments1.xml><?xml version="1.0" encoding="utf-8"?>
<comments xmlns="http://schemas.openxmlformats.org/spreadsheetml/2006/main">
  <authors>
    <author>CONSTANTIN Pierre</author>
    <author>*</author>
    <author>MAS</author>
    <author>LEFEUFRE, Christian-Hubert</author>
    <author>Pierre2Tera</author>
    <author>mvienne</author>
    <author>Alain HENRY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>
      <text>
        <r>
          <rPr>
            <b/>
            <sz val="9"/>
            <color indexed="81"/>
            <rFont val="Tahoma"/>
            <charset val="1"/>
          </rPr>
          <t>Menu déroulant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Liste déroulante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Saisie automatique à partir du nom de l'inspecteur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Liste déroulante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Saisie automatique à partir du nom de l'inspecteur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Lien automatique vers Finess</t>
        </r>
      </text>
    </comment>
    <comment ref="A24" authorId="2">
      <text>
        <r>
          <rPr>
            <sz val="8"/>
            <color indexed="81"/>
            <rFont val="Tahoma"/>
            <charset val="1"/>
          </rPr>
          <t xml:space="preserve">Voir FINESS
</t>
        </r>
      </text>
    </comment>
    <comment ref="A25" authorId="2">
      <text>
        <r>
          <rPr>
            <sz val="8"/>
            <color indexed="81"/>
            <rFont val="Tahoma"/>
            <charset val="1"/>
          </rPr>
          <t xml:space="preserve">Voir FINESS
</t>
        </r>
      </text>
    </comment>
    <comment ref="A27" authorId="3">
      <text>
        <r>
          <rPr>
            <sz val="8"/>
            <color indexed="81"/>
            <rFont val="Tahoma"/>
            <family val="2"/>
          </rPr>
          <t xml:space="preserve">Le cas échéant, date de l'arrêté ou de l'acte d'approbation, respectivement prévus aux articles L.6132-2 et L.6133-3 Préciser l'objet du syndicat ou du groupement
</t>
        </r>
      </text>
    </comment>
    <comment ref="A29" authorId="4">
      <text>
        <r>
          <rPr>
            <sz val="8"/>
            <color indexed="81"/>
            <rFont val="Tahoma"/>
            <family val="2"/>
          </rPr>
          <t xml:space="preserve">Lien automatique vers le site Scope Santé
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Madame...
Monsieur...</t>
        </r>
        <r>
          <rPr>
            <sz val="9"/>
            <color indexed="81"/>
            <rFont val="Tahoma"/>
            <family val="2"/>
          </rPr>
          <t xml:space="preserve">
Suivi de la qualité du demandeur</t>
        </r>
      </text>
    </comment>
    <comment ref="A41" authorId="5">
      <text>
        <r>
          <rPr>
            <b/>
            <sz val="8"/>
            <color indexed="81"/>
            <rFont val="Tahoma"/>
          </rPr>
          <t>voir SAE</t>
        </r>
        <r>
          <rPr>
            <sz val="8"/>
            <color indexed="81"/>
            <rFont val="Tahoma"/>
          </rPr>
          <t xml:space="preserve">
</t>
        </r>
      </text>
    </comment>
    <comment ref="A51" authorId="6">
      <text>
        <r>
          <rPr>
            <b/>
            <sz val="8"/>
            <color indexed="81"/>
            <rFont val="Tahoma"/>
            <family val="2"/>
          </rPr>
          <t>Indiquer
- la date d'autorisation et le site d'exercice des activités autorisées
-Le cas échéant, si une enquête spécifique est réalisée parallèlement à la présente instruction (en précisant outil et référence de la mission)</t>
        </r>
        <r>
          <rPr>
            <sz val="8"/>
            <color indexed="81"/>
            <rFont val="Tahoma"/>
          </rPr>
          <t xml:space="preserve">
</t>
        </r>
      </text>
    </comment>
    <comment ref="A59" authorId="6">
      <text>
        <r>
          <rPr>
            <b/>
            <sz val="8"/>
            <color indexed="81"/>
            <rFont val="Tahoma"/>
            <family val="2"/>
          </rPr>
          <t>Indiquer
- la date d'autorisation et le site d'exercice des activités autorisées
-Le cas échéant, si une enquête spécifique est réalisée parallèlement à la présente instruction (en précisant outil et référence de la mission)</t>
        </r>
        <r>
          <rPr>
            <sz val="8"/>
            <color indexed="81"/>
            <rFont val="Tahoma"/>
          </rPr>
          <t xml:space="preserve">
</t>
        </r>
      </text>
    </comment>
    <comment ref="A72" authorId="6">
      <text>
        <r>
          <rPr>
            <b/>
            <sz val="8"/>
            <color indexed="81"/>
            <rFont val="Tahoma"/>
            <family val="2"/>
          </rPr>
          <t>Indiquer
- la date d'autorisation et le site d'exercice des activités autorisées
-Le cas échéant, si une enquête spécifique est réalisée parallèlement à la présente instruction (en précisant outil et référence de la mission)</t>
        </r>
        <r>
          <rPr>
            <sz val="8"/>
            <color indexed="81"/>
            <rFont val="Tahoma"/>
          </rPr>
          <t xml:space="preserve">
</t>
        </r>
      </text>
    </comment>
    <comment ref="A77" authorId="6">
      <text>
        <r>
          <rPr>
            <b/>
            <sz val="8"/>
            <color indexed="81"/>
            <rFont val="Tahoma"/>
            <family val="2"/>
          </rPr>
          <t>Indiquer
- la nature de la modification
- la date de déclaration
- le site concerné</t>
        </r>
      </text>
    </comment>
    <comment ref="A78" authorId="1">
      <text>
        <r>
          <rPr>
            <b/>
            <sz val="9"/>
            <color indexed="81"/>
            <rFont val="Tahoma"/>
            <charset val="1"/>
          </rPr>
          <t>Préciser la nature de la modification</t>
        </r>
      </text>
    </comment>
    <comment ref="A79" authorId="1">
      <text>
        <r>
          <rPr>
            <b/>
            <sz val="9"/>
            <color indexed="81"/>
            <rFont val="Tahoma"/>
            <charset val="1"/>
          </rPr>
          <t>Préciser la nature de la modification</t>
        </r>
      </text>
    </comment>
    <comment ref="A80" authorId="1">
      <text>
        <r>
          <rPr>
            <b/>
            <sz val="9"/>
            <color indexed="81"/>
            <rFont val="Tahoma"/>
            <charset val="1"/>
          </rPr>
          <t>Préciser la nature de la modification</t>
        </r>
      </text>
    </comment>
    <comment ref="A81" authorId="1">
      <text>
        <r>
          <rPr>
            <b/>
            <sz val="9"/>
            <color indexed="81"/>
            <rFont val="Tahoma"/>
            <charset val="1"/>
          </rPr>
          <t>Préciser la nature de la modification</t>
        </r>
      </text>
    </comment>
    <comment ref="B83" authorId="5">
      <text>
        <r>
          <rPr>
            <b/>
            <sz val="8"/>
            <color indexed="81"/>
            <rFont val="Tahoma"/>
          </rPr>
          <t>Nom du laboratoire sous-traitant
Date d'autorisation par l'AFSSAPS (si établissement pharmaceutique)
ou Date de l'information de l'IRP</t>
        </r>
      </text>
    </comment>
    <comment ref="B84" authorId="5">
      <text>
        <r>
          <rPr>
            <b/>
            <sz val="8"/>
            <color indexed="81"/>
            <rFont val="Tahoma"/>
          </rPr>
          <t>Nom du laboratoire sous-traitant
Date d'autorisation par l'AFSSAPS (si établissement pharmaceutique)
ou Date de l'information de l'IRP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En 1/2 journées par semaine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5">
      <text>
        <r>
          <rPr>
            <sz val="8"/>
            <color indexed="81"/>
            <rFont val="Tahoma"/>
          </rPr>
          <t>Indiquer Nom, fonction (responsabilité de pôle…), n° inscription Ordre, n° ADELI/CPS, statut (PH, contractuel…)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En 1/2 journées par semaine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5">
      <text>
        <r>
          <rPr>
            <sz val="8"/>
            <color indexed="81"/>
            <rFont val="Tahoma"/>
          </rPr>
          <t>Indiquer Nom, fonction (responsabilité de pôle…), n° inscription Ordre, n° ADELI/CPS, statut (PH, contractuel…)</t>
        </r>
      </text>
    </comment>
    <comment ref="A95" authorId="6">
      <text>
        <r>
          <rPr>
            <sz val="8"/>
            <color indexed="81"/>
            <rFont val="Tahoma"/>
          </rPr>
          <t xml:space="preserve">Indiquer Nom, qualité temps de présence en ETP
</t>
        </r>
      </text>
    </comment>
  </commentList>
</comments>
</file>

<file path=xl/comments2.xml><?xml version="1.0" encoding="utf-8"?>
<comments xmlns="http://schemas.openxmlformats.org/spreadsheetml/2006/main">
  <authors>
    <author>PERROT, Catherine</author>
    <author>MAS</author>
  </authors>
  <commentList>
    <comment ref="C49" authorId="0">
      <text>
        <r>
          <rPr>
            <sz val="10"/>
            <color indexed="81"/>
            <rFont val="Tahoma"/>
            <family val="2"/>
          </rPr>
          <t>exemple : masques laryngés</t>
        </r>
      </text>
    </comment>
    <comment ref="C52" authorId="1">
      <text>
        <r>
          <rPr>
            <b/>
            <sz val="8"/>
            <color indexed="81"/>
            <rFont val="Tahoma"/>
            <family val="2"/>
          </rPr>
          <t>ét. public et SIH : CA après avis sous commission CME compétente
ét. privé : organe qualifié après avis CME
GCS : administrateur après avis AG</t>
        </r>
      </text>
    </comment>
  </commentList>
</comments>
</file>

<file path=xl/comments3.xml><?xml version="1.0" encoding="utf-8"?>
<comments xmlns="http://schemas.openxmlformats.org/spreadsheetml/2006/main">
  <authors>
    <author>CONSTANTIN Pierre</author>
  </authors>
  <commentList>
    <comment ref="A14" authorId="0">
      <text>
        <r>
          <rPr>
            <sz val="9"/>
            <color indexed="81"/>
            <rFont val="Tahoma"/>
            <family val="2"/>
          </rPr>
          <t>Double-click dans la zone de texte ci-dessous pour activer la saisie.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Date du rapport au format jj/mm/aaaa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CONSTANTIN Pierre</author>
    <author>DRASS 14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Date de réception des réponses de l'établissement</t>
        </r>
        <r>
          <rPr>
            <sz val="9"/>
            <color indexed="81"/>
            <rFont val="Tahoma"/>
            <family val="2"/>
          </rPr>
          <t xml:space="preserve">
au format jj/mm/aaaa</t>
        </r>
      </text>
    </comment>
    <comment ref="F4" authorId="1">
      <text>
        <r>
          <rPr>
            <sz val="10"/>
            <color indexed="81"/>
            <rFont val="Tahoma"/>
            <family val="2"/>
          </rPr>
          <t>C: points conformes (tenir compte des éventuelles observations) ;
A   : non conformité mineure, à améliorer ;
NC: points non conformes, à corriger ;
NR : points non renseignés, à renseigner ; 
SO : points sans objet ;
NE : points non examinés lors de l'inspection.</t>
        </r>
      </text>
    </comment>
    <comment ref="D56" authorId="0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Date au format
jj/mm/aaa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CONSTANTIN Pierre</author>
  </authors>
  <commentList>
    <comment ref="A18" authorId="0">
      <text>
        <r>
          <rPr>
            <sz val="9"/>
            <color indexed="81"/>
            <rFont val="Tahoma"/>
            <family val="2"/>
          </rPr>
          <t>Pour accéder à la zone de texte, double-clicker sur la zone recommandations
Au besoin, supprimer le pavé puis la ligne 13</t>
        </r>
      </text>
    </comment>
    <comment ref="A19" authorId="0">
      <text>
        <r>
          <rPr>
            <sz val="9"/>
            <color indexed="81"/>
            <rFont val="Tahoma"/>
            <family val="2"/>
          </rPr>
          <t>Adapter le contenu :
- à la demande formulée
- à l'avis définitif
Faire un choix avec la ligne suivante</t>
        </r>
      </text>
    </comment>
    <comment ref="A20" authorId="0">
      <text>
        <r>
          <rPr>
            <sz val="9"/>
            <color indexed="81"/>
            <rFont val="Tahoma"/>
            <family val="2"/>
          </rPr>
          <t xml:space="preserve">Voir commentaire de la ligne précédente et choisir entre les deux propositions...
</t>
        </r>
      </text>
    </comment>
    <comment ref="A21" authorId="0">
      <text>
        <r>
          <rPr>
            <sz val="9"/>
            <color indexed="81"/>
            <rFont val="Tahoma"/>
            <family val="2"/>
          </rPr>
          <t xml:space="preserve">Incrémentation automatique à partir de l'onglet réponses.
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Date du rapport au format jj/mm/aaaa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1" authorId="0">
      <text>
        <r>
          <rPr>
            <sz val="9"/>
            <color indexed="81"/>
            <rFont val="Tahoma"/>
            <family val="2"/>
          </rPr>
          <t xml:space="preserve">Lien automatique avec Legifrance
</t>
        </r>
      </text>
    </comment>
  </commentList>
</comments>
</file>

<file path=xl/sharedStrings.xml><?xml version="1.0" encoding="utf-8"?>
<sst xmlns="http://schemas.openxmlformats.org/spreadsheetml/2006/main" count="580" uniqueCount="394">
  <si>
    <t xml:space="preserve">II- Renseignements administratifs concernant l'établissement </t>
  </si>
  <si>
    <t>III- Renseignements administratifs concernant la demande d'autorisation</t>
  </si>
  <si>
    <t>Nom de l'établissement</t>
  </si>
  <si>
    <t>Items</t>
  </si>
  <si>
    <t>A</t>
  </si>
  <si>
    <t>C</t>
  </si>
  <si>
    <t>Cotation finale</t>
  </si>
  <si>
    <t>Catégorie de l'établissement</t>
  </si>
  <si>
    <t>Chirurgie</t>
  </si>
  <si>
    <t>Gynécologie-Obstétrique</t>
  </si>
  <si>
    <t>Psychiatrie</t>
  </si>
  <si>
    <t>Médico-social</t>
  </si>
  <si>
    <t>Soins de longue durée</t>
  </si>
  <si>
    <t xml:space="preserve">Téléphone  </t>
  </si>
  <si>
    <t xml:space="preserve">Jours et heures d'ouvertures habituels de la PUI </t>
  </si>
  <si>
    <t>Entité juridique de rattachement</t>
  </si>
  <si>
    <t xml:space="preserve">Qualité du demandeur : </t>
  </si>
  <si>
    <t>Courriel de la PUI ou du pharmacien</t>
  </si>
  <si>
    <t>Référentiels</t>
  </si>
  <si>
    <t>Bonnes Pratiques de Pharmacie Hospitalière (BPPH)</t>
  </si>
  <si>
    <t>Objet de la demande :</t>
  </si>
  <si>
    <t xml:space="preserve">N° de dossier </t>
  </si>
  <si>
    <t>Ordre de mission</t>
  </si>
  <si>
    <t>Stérilisation de dispositifs médicaux pour le compte d'un tiers</t>
  </si>
  <si>
    <t>E</t>
  </si>
  <si>
    <t xml:space="preserve">Vente de médicaments au public </t>
  </si>
  <si>
    <t xml:space="preserve">Réalisation de préparations magistrales ou hospitalières, reconstitution de spécialités pharmaceutiques pour le compte d'un tiers </t>
  </si>
  <si>
    <t>IV- Renseignements administratifs concernant la PUI</t>
  </si>
  <si>
    <t>Constats</t>
  </si>
  <si>
    <t>N°</t>
  </si>
  <si>
    <t>Réponses de l'établissement</t>
  </si>
  <si>
    <t>Avis de l'inspecteur</t>
  </si>
  <si>
    <t xml:space="preserve">CONCLUSIONS INTERMEDIAIRES </t>
  </si>
  <si>
    <t>Pharmacien chargé de la gérance</t>
  </si>
  <si>
    <t>Adresse de l'établissement</t>
  </si>
  <si>
    <t>Téléphone de l'établissement</t>
  </si>
  <si>
    <t>Courriel de l'établissement</t>
  </si>
  <si>
    <t>Statut juridique de l'établissement</t>
  </si>
  <si>
    <t>Appartenance à un groupement de coopération sanitaire ou à un syndicat inter-hospitalier</t>
  </si>
  <si>
    <t>Appartenance à un réseau de santé</t>
  </si>
  <si>
    <t>Soins de suite ou de réadaptation</t>
  </si>
  <si>
    <t>Pharmaciens adjoints</t>
  </si>
  <si>
    <t>Médecine (hors HAD)</t>
  </si>
  <si>
    <t>HAD</t>
  </si>
  <si>
    <t>NC</t>
  </si>
  <si>
    <t>NE</t>
  </si>
  <si>
    <t>SO</t>
  </si>
  <si>
    <t>NR</t>
  </si>
  <si>
    <t>Certification HAS</t>
  </si>
  <si>
    <t>S</t>
  </si>
  <si>
    <t>Oui</t>
  </si>
  <si>
    <t>oui</t>
  </si>
  <si>
    <t xml:space="preserve">QUESTIONNAIRE </t>
  </si>
  <si>
    <t>M</t>
  </si>
  <si>
    <t>Non</t>
  </si>
  <si>
    <t>en cours</t>
  </si>
  <si>
    <t>RAPPORT D'INSPECTION</t>
  </si>
  <si>
    <t>I</t>
  </si>
  <si>
    <t>non</t>
  </si>
  <si>
    <t>Monsieur</t>
  </si>
  <si>
    <t>Christian LEFEUVRE</t>
  </si>
  <si>
    <t>christian.lefeuvre@ars.sante.fr</t>
  </si>
  <si>
    <t>CL</t>
  </si>
  <si>
    <t>Excel 2007 - extension .xlsm</t>
  </si>
  <si>
    <t>David JACQ</t>
  </si>
  <si>
    <t>david.jacq@ars.sante.fr</t>
  </si>
  <si>
    <t>DJ</t>
  </si>
  <si>
    <t>Excel 1997 à 2003 - extension .xls</t>
  </si>
  <si>
    <t>Madame</t>
  </si>
  <si>
    <t>Géraldine SIHA-MBEDY</t>
  </si>
  <si>
    <t>geraldine.sihambedy@ars.sante.fr</t>
  </si>
  <si>
    <t>GSM</t>
  </si>
  <si>
    <t>Philippe MINVIELLE</t>
  </si>
  <si>
    <t>philippe.minvielle@ars.sante.fr</t>
  </si>
  <si>
    <t>PM</t>
  </si>
  <si>
    <t>Pierre CONSTANTIN</t>
  </si>
  <si>
    <t>pierre.constantin@ars.sante.fr</t>
  </si>
  <si>
    <t>PC</t>
  </si>
  <si>
    <t>Code postal</t>
  </si>
  <si>
    <t>Ville</t>
  </si>
  <si>
    <t>Date</t>
  </si>
  <si>
    <t>Dates autorisations ou "Sans objet"</t>
  </si>
  <si>
    <t>N° FINESS</t>
  </si>
  <si>
    <t>Préparateurs (temps de présence total en ETP)</t>
  </si>
  <si>
    <t>Internes en pharmacie (temps de présence total en ETP)</t>
  </si>
  <si>
    <t>Etudiants en pharmacie</t>
  </si>
  <si>
    <t xml:space="preserve">Aides de pharmacie </t>
  </si>
  <si>
    <t xml:space="preserve">Personnels en apprentissage </t>
  </si>
  <si>
    <t>RENSEIGNEMENTS CONCERNANT L'INSPECTION</t>
  </si>
  <si>
    <t>RENSEIGNEMENTS CONCERNANT L'ENQUETE</t>
  </si>
  <si>
    <t>RAPPORT D' INSPECTION</t>
  </si>
  <si>
    <t>RAPPORT D'ENQUETE</t>
  </si>
  <si>
    <t>Directeur</t>
  </si>
  <si>
    <t>Directrice</t>
  </si>
  <si>
    <t>Pharmacien</t>
  </si>
  <si>
    <t>Responsable AQ</t>
  </si>
  <si>
    <t>Cadre de santé</t>
  </si>
  <si>
    <t>Personnes rencontrées ou sollicitées</t>
  </si>
  <si>
    <t>Cotation intermédiaire</t>
  </si>
  <si>
    <t>Pharmacien(s) inspecteur(s)</t>
  </si>
  <si>
    <t>Date de réception de la demande :</t>
  </si>
  <si>
    <t>Etablissement</t>
  </si>
  <si>
    <t>Adresse</t>
  </si>
  <si>
    <t>N° mission</t>
  </si>
  <si>
    <t>Nombre de points conformes</t>
  </si>
  <si>
    <t>Synthèse de l'évaluation</t>
  </si>
  <si>
    <t>Commentaires</t>
  </si>
  <si>
    <t>Nbre SO</t>
  </si>
  <si>
    <t>N</t>
  </si>
  <si>
    <t>préparations hospitalières</t>
  </si>
  <si>
    <t>préparations nécessaires aux recherches biomédicales (y compris la préparation des médicaments expérimentaux)</t>
  </si>
  <si>
    <t>importation des médicaments expérimentaux</t>
  </si>
  <si>
    <t>délivrance des ADDFMS</t>
  </si>
  <si>
    <t>préparation de médicaments radiopharmaceutiques</t>
  </si>
  <si>
    <t>favorable</t>
  </si>
  <si>
    <t>favorable avec réserves</t>
  </si>
  <si>
    <t>défavorable</t>
  </si>
  <si>
    <t>différé pour complément d'informations</t>
  </si>
  <si>
    <t>Objet de la demande</t>
  </si>
  <si>
    <t>Date de la demande</t>
  </si>
  <si>
    <t>Date de l'instruction</t>
  </si>
  <si>
    <t xml:space="preserve">A Nantes le </t>
  </si>
  <si>
    <t>Date de réception des réponses</t>
  </si>
  <si>
    <t xml:space="preserve">Prenant en compte les réponses et engagements de l'établissement,                   </t>
  </si>
  <si>
    <t>Infirmier(e) coordonnateur/trice</t>
  </si>
  <si>
    <t>IDE</t>
  </si>
  <si>
    <t>Responsable SMQ</t>
  </si>
  <si>
    <t>Temps de présence pharmaceutique exprimé en ETP</t>
  </si>
  <si>
    <t>Date avis</t>
  </si>
  <si>
    <t>une suite défavorable doit être réservée à la demande citée en objet.</t>
  </si>
  <si>
    <t>une suite favorable ne peut être accordée à la demande citée en objet au regard des réponses apportées. Il est donc demandé à l'établissement de complèter celles-ci de façon satisfaisante.</t>
  </si>
  <si>
    <t>une suite favorable avec réserves peut être accordée à la demande citée en objet.</t>
  </si>
  <si>
    <t>une suite favorable peut être réservée à la demande citée en objet.</t>
  </si>
  <si>
    <t>Activité(s)</t>
  </si>
  <si>
    <t>Date(s) autorisation</t>
  </si>
  <si>
    <t>- Temps de présence du pharmacien gérant (en 1/2 journées hebdomadaires)</t>
  </si>
  <si>
    <t>Rem.</t>
  </si>
  <si>
    <t>E Majeur</t>
  </si>
  <si>
    <t>E Critique</t>
  </si>
  <si>
    <t>Satisfaisant</t>
  </si>
  <si>
    <t>Nbre E Critiques</t>
  </si>
  <si>
    <t>Nbre E Majeurs</t>
  </si>
  <si>
    <t>Nbre Remarques</t>
  </si>
  <si>
    <t>Nbre Satisfaisants</t>
  </si>
  <si>
    <t>Nombre de points sans objet (ou non évalués)</t>
  </si>
  <si>
    <t>Sites concernés</t>
  </si>
  <si>
    <t>Date information</t>
  </si>
  <si>
    <t>III - Personnel pharmaceutique exercant dans la PUI</t>
  </si>
  <si>
    <t>Temps de présence</t>
  </si>
  <si>
    <t>En application de l'article R5126-28 du code de la santé publique, il y a lieu de préciser :</t>
  </si>
  <si>
    <t>Nouvelle(s) mission(s) définies par art. L5126-1-II et L5126-2 pour le compte d'un autre établissement</t>
  </si>
  <si>
    <t>Nouveau site d'implantation</t>
  </si>
  <si>
    <t>Nouvelle(s) mission(s) définie(s) par les articles L5126-1, L5126-2, R5126-9</t>
  </si>
  <si>
    <t>Dates déclaration</t>
  </si>
  <si>
    <t>la création d'une PUI</t>
  </si>
  <si>
    <t>le transfert de la PUI ou d'un site d'implantation</t>
  </si>
  <si>
    <t>la modification des locaux</t>
  </si>
  <si>
    <t>la modification d'une activité</t>
  </si>
  <si>
    <t>Nombre (prévisionnel) de patients pris en charge quotidiennement par la pharmacie (R5126-27-1°)</t>
  </si>
  <si>
    <t>Missions exercées ou prévues (L5126-1)</t>
  </si>
  <si>
    <t>Sites ou établissements concernés</t>
  </si>
  <si>
    <t>Date / Oui / Non</t>
  </si>
  <si>
    <t>Missions</t>
  </si>
  <si>
    <t>- Les missions et activités assurées sur chacun des sites d'implantation... :</t>
  </si>
  <si>
    <t>Missions générales (L5126-I-1°)</t>
  </si>
  <si>
    <t>Actions de pharmacie clinique (L5126-I-2°)</t>
  </si>
  <si>
    <t>Actions d'information / promotion(L5126-I-3°)</t>
  </si>
  <si>
    <t>Approvisionnement, vente en urgence (L5126-I-4°)</t>
  </si>
  <si>
    <t>Actions de pharmacie clinique, d'information, promotion, pharmacovigilance</t>
  </si>
  <si>
    <t>- Préparation de doses à administrer ou des médicaments expérimentaux - R5126-9-I-1°</t>
  </si>
  <si>
    <t>- Préparations magistrales - R5126-9-I-2°</t>
  </si>
  <si>
    <t>- Réalisation des prép.hosp (art. R5126-9-I-3°)</t>
  </si>
  <si>
    <t>-  Reconstitution de spécialités pharmaceutiques (art. R5126-9-I-4°)</t>
  </si>
  <si>
    <t>- Réalisation des prép.rendues nécessaires pour les recherches biomédicales 
(art. R5126-9-I-5°)</t>
  </si>
  <si>
    <t>- Prép. méd. expérimentaux sauf thérapie innovante (R5126-9-I-7°)</t>
  </si>
  <si>
    <t>- Préparations des médicaments radiopharmaceutiques (art. R5126-9-I-6°)</t>
  </si>
  <si>
    <t>- Importation de médicaments expérimentaux (art. R5126-9-I-8°)</t>
  </si>
  <si>
    <t>- Importation de préparations en provenance d'un état membre UE ou autorisé (R5126-9-I-9°)</t>
  </si>
  <si>
    <t>- Préparation de DM stériles (art. R5126-9-I-10°)</t>
  </si>
  <si>
    <t>- Le ou les sites d'implantation de la pharmacie (R5126-12) :</t>
  </si>
  <si>
    <t>Le ou les sites d'implantation des locaux de la PUI (R5126-28-II-1°)</t>
  </si>
  <si>
    <t>Etablissements desservis (R.5126-28-II-2°)</t>
  </si>
  <si>
    <t>Missions exercées pour le compte d'autres PUI (R5126-10)</t>
  </si>
  <si>
    <t>Oui / Non</t>
  </si>
  <si>
    <t>Détails (sites et/ou missions concernés)</t>
  </si>
  <si>
    <t>Détails (sites et/ou activités concernés)</t>
  </si>
  <si>
    <t>Préparation de doses à administrer ou des médicaments expérimentaux (R5126-9-I-1°)</t>
  </si>
  <si>
    <t>Préparations hospitalières (R5126-9-I-3°)</t>
  </si>
  <si>
    <t>Reconstitution de spécialités pharmaceutiques y compris thérapie innovante (R5126-9-I-4°)</t>
  </si>
  <si>
    <t>Prép. de médicaments radiopharmaceutiques (R5126-9-6°)</t>
  </si>
  <si>
    <t>Mise sous forme appropriée médicaments thérapie innovante préparés ponctuellement y compris des médicaments expérimentaux  (R5126-9-I-5°)</t>
  </si>
  <si>
    <t>Prép. méd. expérimentaux sauf thérapie innovante et préparation pour essais cliniques (R5126-9-I-7°)</t>
  </si>
  <si>
    <t>Importation de médicaments expérimentaux (R5126-9-I-8°)</t>
  </si>
  <si>
    <t>Importation de préparations en provenance d'un état membre UE ou autorisé (R5126-9-I-9°)</t>
  </si>
  <si>
    <t>Préparation des dispositifs médicaux stériles (R5126-9-I-10°)</t>
  </si>
  <si>
    <t>Réalisation de préparations magistrales (R5126-9-I-2°)</t>
  </si>
  <si>
    <r>
      <t>Modifications des</t>
    </r>
    <r>
      <rPr>
        <b/>
        <sz val="10"/>
        <rFont val="Arial"/>
        <family val="2"/>
      </rPr>
      <t xml:space="preserve"> locaux</t>
    </r>
    <r>
      <rPr>
        <sz val="10"/>
        <rFont val="Arial"/>
        <family val="2"/>
      </rPr>
      <t xml:space="preserve"> relatives à une activité comportant un risque particulier tel que défini à l'article R5126-33</t>
    </r>
  </si>
  <si>
    <t xml:space="preserve">Nombre total patients pris en charge par jour </t>
  </si>
  <si>
    <t>Pour le compte de la PUI de l'établissement (L5126-I - 1°, 2°, 3°, 4°)</t>
  </si>
  <si>
    <t>Activités soumises à autorisation (R5126-9-I-1° à 10°)</t>
  </si>
  <si>
    <t>Missions et/ou activités exercées par une autre PUI pour le compte de la PUI (R5126-9-II-4°)</t>
  </si>
  <si>
    <t>R. 5126-20 : Délivrance par personne morale selon article L.4211-5 de:
- gaz à usage médical pour patients HAD
- O2 médical pour résidents GCSMS</t>
  </si>
  <si>
    <t>R.5126-21 : Opérations de contrôle de certaines préparations (mag., hosp., off)  par un établissement pharmaceutique autorisé</t>
  </si>
  <si>
    <t>R.5126-22 : la réalisation des préparations particulières par un établissement pharmaceutique autorisé:
- 1° : Prép.hospitalières
- 2° : Prép. magistrales
- 3° : Prép. médicaments radiopharmaceutiques
- 4° : Reconstituions de spécialités pharmaceutiques</t>
  </si>
  <si>
    <t>Activités sous-traitées autorisées (R5126-20 à 22)</t>
  </si>
  <si>
    <t>1° : Missions générales (appro., contrôle, détention, dispensation…)</t>
  </si>
  <si>
    <t>2° : Actions de pharmacie clinique</t>
  </si>
  <si>
    <t>3° : Actions d'information, promotion, pharmacovigilance</t>
  </si>
  <si>
    <t>4° : Situations d'urgence (approvisionnement et vente)</t>
  </si>
  <si>
    <t>Modifications substantielles (R5126-32-II)</t>
  </si>
  <si>
    <t>Modifications non substantielles (R5126-32-I)</t>
  </si>
  <si>
    <t>Informations (établissement, activité)</t>
  </si>
  <si>
    <t>- Opérations de contrôle (contrat) de certaines préparations par un établissement autorisé (R5126-21)</t>
  </si>
  <si>
    <t>- Réalisation de préparations particulières par un étab. pharmaceutique autorisé (R5126-22)</t>
  </si>
  <si>
    <t>- Sous-traitance délivrance gaz médicaux et O2 (R5126-20)</t>
  </si>
  <si>
    <t>Activités exercées pour le compte d'une autre PUI (R5126-9-II-§3)</t>
  </si>
  <si>
    <t>- Activité(s) exercée(s) pour le compte d'une autre PUI (R5126-9-II-§1)</t>
  </si>
  <si>
    <t>Activité(s) exercée(s) par une autre PUI pour le compte de la PUI (R5126-9-II-§1)</t>
  </si>
  <si>
    <t>Indiquer Nom, qualité, temps de présence en ETP</t>
  </si>
  <si>
    <t>Zone géographique d'intervention des structures HAD desservies par la pharmacie et unités de dialyse à domicile (R5126-28-II-2°)</t>
  </si>
  <si>
    <t>- La liste des établissements, services ou organismes desservis par la PUI (R5126-28-II-2°).</t>
  </si>
  <si>
    <t>- La zone géographique d'intervention des établissements d'HAD et unités de dialyse à domicile (R5126-28-II-2°)</t>
  </si>
  <si>
    <t>Référentiel</t>
  </si>
  <si>
    <t>Observations des inspecteurs</t>
  </si>
  <si>
    <t>ORGANISATION GENERALE</t>
  </si>
  <si>
    <t>Tous les sites de préparation des dispositifs médicaux stériles (nettoyage, conditionnement, stérilisation) effectuée dans l'établissement sont rattachés à la pharmacie à usage intérieur.</t>
  </si>
  <si>
    <t>L'établissement dispose de plusieurs sites de stérilisation. 
Préciser</t>
  </si>
  <si>
    <t>Cette pharmacie à usage intérieur réalise la préparation de dispositifs médicaux pour le compte d'un autre établissement ou de professionnels de santé : à préciser
Il existe une autorisation.</t>
  </si>
  <si>
    <t>L'établissement fait réaliser par un tiers des opérations de préparation des dispositifs médicaux.
A préciser</t>
  </si>
  <si>
    <t>Adéquation du temps de présence du pharmacien avec les activités de la pharmacie à usage intérieur.</t>
  </si>
  <si>
    <t>BPPH LD1 3</t>
  </si>
  <si>
    <t>Toutes les étapes de préparation  des dispositifs médicaux stériles (c'est-à-dire exception faite de la pré-désinfection) sont mises en œuvre par la pharmacie à usage intérieur :
     - nettoyage
     - conditionnement
     - stérilisation proprement dite
     - libération des charges
     - stockage et mise à disposition</t>
  </si>
  <si>
    <t>PERSONNEL</t>
  </si>
  <si>
    <t>BPPH LD1 5</t>
  </si>
  <si>
    <t>Nombre (ETP) et qualification des personnes intervenant dans la préparation des dispositifs médicaux stériles</t>
  </si>
  <si>
    <t>Les fiches de fonction et de poste sont établies pour les personnels affectés à la préparation des dispositifs médicaux stériles</t>
  </si>
  <si>
    <t>Le personnel affecté à la préparation des dispositifs médicaux stériles est régulièrement formé et évalué à fréquence déterminée.
Sa formation est enregistrée.</t>
  </si>
  <si>
    <t>LOCAUX</t>
  </si>
  <si>
    <t>Tous les locaux affectés à la préparation des dispositifs médicaux stériles (à partir du nettoyage inclus) figurent dans la demande d'autorisation.</t>
  </si>
  <si>
    <t>BPPH LD1 5 et 6.1</t>
  </si>
  <si>
    <t>Accès contrôlé aux locaux.</t>
  </si>
  <si>
    <t>BPPH LD1 6.1</t>
  </si>
  <si>
    <t>Les locaux disposent de vestiaires ou de sas d'habillage adaptés à cet usage et permettant le respect des procédures d'hygiène.</t>
  </si>
  <si>
    <t>Les locaux sont conçus  et adaptés à la nature et aux volumes des opérations effectuées (superficie, état, conditions de travail dont température) :
     - nettoyage
     - conditionnement
     - stérilisation proprement dite
     - stockage et mise à disposition</t>
  </si>
  <si>
    <t>Instruction n°449 : fiche 6
Ch. 6.1.2 &amp; 6.1.3</t>
  </si>
  <si>
    <t>Les locaux d'inactivation des risques ATNC sont correctement ventilés et équipés (risque chimique) :
- au moins 60 m3/h/personne
- douche de sécurité et lave œil à proximité</t>
  </si>
  <si>
    <t>BPPH LD1 6.1.</t>
  </si>
  <si>
    <t>Les surfaces apparentes, y compris les plafonds, permettent un nettoyage aisé et limitent l'accumulation et la libération de particules.</t>
  </si>
  <si>
    <t>Les opérations de réception et de nettoyage sont physiquement séparées de celles de conditionnement.</t>
  </si>
  <si>
    <t>La conception des locaux ou l'organisation mise en place permettent d'obtenir des flux évitant tout risque de confusion et de contamination dans le circuit des différentes étapes de préparation.</t>
  </si>
  <si>
    <t>Le tri et le pliage du linge sont réalisés dans un local séparé.</t>
  </si>
  <si>
    <t>BPPH LD1 15.2</t>
  </si>
  <si>
    <t>Il existe une quarantaine pour dispositifs médicaux stérilisés en attente de libération.</t>
  </si>
  <si>
    <t xml:space="preserve">Il existe un local ou une zone spécifique de stockage des dispositifs médicaux stériles </t>
  </si>
  <si>
    <t>Des procédures précisent les méthodes de nettoyage des locaux, les produits à employer, la fréquence, l'équipement à utiliser, le personnel désigné et les enregistrements à effectuer.</t>
  </si>
  <si>
    <t>La réalisation  de l'entretien est contrôlée.</t>
  </si>
  <si>
    <t>QUALITE DE L'AIR EN ZONE DE CONDITIONNEMENT</t>
  </si>
  <si>
    <t>BPPH LD1 6.2</t>
  </si>
  <si>
    <r>
      <t xml:space="preserve">La qualité de l'air respecte au minimum les caractéristiques de la classe 8 de la norme NF EN ISO 14644-1 dans chacune des zones de conditionnement, au repos, en l'absence de personnel, à l'arrêt de l'activité et après un temps d'épuration de vingt minutes au minimum.
</t>
    </r>
    <r>
      <rPr>
        <b/>
        <u/>
        <sz val="9"/>
        <rFont val="Arial"/>
        <family val="2"/>
      </rPr>
      <t>Classe 8 au repos</t>
    </r>
    <r>
      <rPr>
        <sz val="9"/>
        <rFont val="Arial"/>
        <family val="2"/>
      </rPr>
      <t xml:space="preserve"> :
Nombre maximal autorisé par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:
Particules &gt; ou = 0,5 µm : 3 520 000
Particules &gt; ou = 1    µm :    832 000
Particules &gt; ou = 5    µm :      29 300
</t>
    </r>
    <r>
      <rPr>
        <b/>
        <u/>
        <sz val="9"/>
        <rFont val="Arial"/>
        <family val="2"/>
      </rPr>
      <t>Surveillance microbiologique en activité</t>
    </r>
    <r>
      <rPr>
        <sz val="9"/>
        <rFont val="Arial"/>
        <family val="2"/>
      </rPr>
      <t xml:space="preserve">
Air ≤ 200 UFC/m3</t>
    </r>
  </si>
  <si>
    <t>Il existe un gradient de pression positif  (surpression) entre les zones de conditionnement et les zones environnantes d'exigences inférieures.</t>
  </si>
  <si>
    <t>Une maintenance préventive et curative est assurée par du personnel formé.</t>
  </si>
  <si>
    <t>La qualité de l'air est maîtrisée et contrôlée</t>
  </si>
  <si>
    <t>EQUIPEMENT</t>
  </si>
  <si>
    <t>BPPH LD1 11</t>
  </si>
  <si>
    <t>Les procédés suivants sont utilisés pour la stérilisation des dispositifs médicaux (indiquer le nombre d'équipements par type de procédé correspondant) :
     - vapeur d'eau (permettant un cycle 134°C - 18 min.)
     - oxyde d'éthylène
     - autre. A préciser</t>
  </si>
  <si>
    <t>BPPH LD1 12</t>
  </si>
  <si>
    <t>Le dernier rapport de qualification opérationnelle conclut à une conformité à la norme de référence.</t>
  </si>
  <si>
    <t>BPPH LD1 7</t>
  </si>
  <si>
    <t>Matériel de lavage (préciser)
Qualification annuelle</t>
  </si>
  <si>
    <t>Des instructions définissent le mode d'utilisation des équipements et sont accessibles aux utilisateurs</t>
  </si>
  <si>
    <t>BPPH LD1 6.3</t>
  </si>
  <si>
    <t>Une maintenance préventive et curative est assurée pour tous les équipements, par du personnel formé, selon un plan de maintenance
Toute intervention est enregistrée</t>
  </si>
  <si>
    <t>Il existe un système de traitement d'eau permettant la production d'eau adaptée aux préconisations du fournisseur de l'équipement.</t>
  </si>
  <si>
    <t>La qualité de l'eau est maîtrisée et contrôlée</t>
  </si>
  <si>
    <t>PREPARATION DES DMS</t>
  </si>
  <si>
    <t>BPPH LD1 9.1</t>
  </si>
  <si>
    <t>La pré-désinfection est réalisée  le plus rapidement possible après utilisation selon une procédure approuvée par le responsable du système permettant d'assurer la qualité.</t>
  </si>
  <si>
    <t>BPPH LD1 10</t>
  </si>
  <si>
    <r>
      <t xml:space="preserve">Un plan de maintenance </t>
    </r>
    <r>
      <rPr>
        <sz val="9"/>
        <color rgb="FFFF0000"/>
        <rFont val="Arial"/>
        <family val="2"/>
      </rPr>
      <t>des conteneurs</t>
    </r>
    <r>
      <rPr>
        <sz val="9"/>
        <rFont val="Arial"/>
        <family val="2"/>
      </rPr>
      <t xml:space="preserve"> est établi et mis en œuvre.</t>
    </r>
  </si>
  <si>
    <t>BPPH LD1 9</t>
  </si>
  <si>
    <t>Les dispositifs médicaux en prêt subissent toutes les opérations de préparation des DMS, attestées par un document, préalablement à la réception et à la restitution.</t>
  </si>
  <si>
    <t xml:space="preserve">Tout dispositif médical présenté par son fournisseur comme autoclavable est, selon les déclarations de l'établissement, stérilisé à la vapeur d'eau à l'exclusion de tout autre mode de traitement. </t>
  </si>
  <si>
    <t>Lorsque le fabricant du dispositif médical indique un nombre maximal de restérilisations, il est mis en place un système permettant de le respecter.</t>
  </si>
  <si>
    <t>BPPH LD1 15.1</t>
  </si>
  <si>
    <t>La stérilisation dispose de moyens de transport et de stockage des dispositifs médicaux adaptés et correctement entretenus.</t>
  </si>
  <si>
    <t>ASSURANCE QUALITE - DOCUMENTATION</t>
  </si>
  <si>
    <t>R.6111-21 CSP</t>
  </si>
  <si>
    <t>Un système qualité décrivant l'organisation, les procédures et les moyens permettant de garantir l'obtention et le maintien de l'état stérile est mis en œuvre.
Il est arrêté dans les conditions prévues à l'article R. 6111-19 csp</t>
  </si>
  <si>
    <t>R.6111-21-1 CSP</t>
  </si>
  <si>
    <t>Un responsable du système qualité est désigné.</t>
  </si>
  <si>
    <t>BPPH LD1 8</t>
  </si>
  <si>
    <t>Il existe un système documentaire formalisé satisfaisant.</t>
  </si>
  <si>
    <t>BPPH LD1
 8, 12, 14</t>
  </si>
  <si>
    <t>Le dossier de stérilisation permet la traçabilité du procédé.</t>
  </si>
  <si>
    <t>Les critères de libération des lots sont satisfaisants.</t>
  </si>
  <si>
    <t xml:space="preserve">CONTRÔLE DU RISQUE DE TRANSMISSION DES E.S.T.  </t>
  </si>
  <si>
    <t>Instruction n°449
Circulaire n°435</t>
  </si>
  <si>
    <t>Il existe une procédure d'évaluation des risques permettant l'identification des patients suspects ou atteints d'E.S.T. et des actes invasifs (à risque vis a vis des ATNC, autres actes invasifs).
Les personnes ayant reçu des PSL provenant de donneurs rétrospectivement atteints de vMCJ sont considérées comme "à risques"</t>
  </si>
  <si>
    <t>Instruction n°449</t>
  </si>
  <si>
    <t>Il existe une procédure servant au signalement à la stérilisation, par le bloc opératoire ou les services utilisateurs, des patients atteints ou suspects d'E.S.T. et des actes invasifs (à risque vis-à-vis des ATNC, autres actes invasifs)</t>
  </si>
  <si>
    <t>Il existe une procédure relative aux techniques et modalités de traitement des dispositifs médicaux, tenant compte du niveau de risque présenté par le patient et la nature de l'acte.</t>
  </si>
  <si>
    <t>Valérie TINEL</t>
  </si>
  <si>
    <t>valerie.tinel@ars.sante.fr</t>
  </si>
  <si>
    <t>VT</t>
  </si>
  <si>
    <t>Demande d'autorisation de préparer des dispositifs médicaux stériles</t>
  </si>
  <si>
    <t>Demande de modification des locaux affectés à la préparation des dispositifs médicaux stériles</t>
  </si>
  <si>
    <t>Mission M</t>
  </si>
  <si>
    <t xml:space="preserve"> - </t>
  </si>
  <si>
    <t>R.5126-53 CSP</t>
  </si>
  <si>
    <t>Autre personne ayant accompagné l'inspecteur</t>
  </si>
  <si>
    <t>Qualification</t>
  </si>
  <si>
    <t>Conclusion et/ou avis final</t>
  </si>
  <si>
    <t>Le fonctionnement de l'acivité de stérilisation des dispositifs médicaux est jugé satisfaisant</t>
  </si>
  <si>
    <t>Le fonctionnement de l'acivité de stérilisation nécessite des précisions et/ou améliorations</t>
  </si>
  <si>
    <t>Le fonctionnement de l'activité de stérilisation des dispositifs médicaux est jugé non satisfaisant</t>
  </si>
  <si>
    <t>Précisions ou améliorations attendues</t>
  </si>
  <si>
    <t>Non satisfaisant</t>
  </si>
  <si>
    <t>Code de la Santé Publique (CSP)</t>
  </si>
  <si>
    <t>I- Renseignements concernant la mission</t>
  </si>
  <si>
    <t xml:space="preserve">Cotations du rapport </t>
  </si>
  <si>
    <t>Non renseigné</t>
  </si>
  <si>
    <t>Nombre de remarques (Rem.)</t>
  </si>
  <si>
    <t>Nombre de points non renseignés</t>
  </si>
  <si>
    <t>Date instruction</t>
  </si>
  <si>
    <t>Date d'instruction</t>
  </si>
  <si>
    <t>Date réception</t>
  </si>
  <si>
    <t>Objet</t>
  </si>
  <si>
    <t>Nbre Non renseignés</t>
  </si>
  <si>
    <t>R5126-12</t>
  </si>
  <si>
    <r>
      <rPr>
        <b/>
        <u/>
        <sz val="9"/>
        <rFont val="Arial"/>
        <family val="2"/>
      </rPr>
      <t>Surveillance microbiologique en activité</t>
    </r>
    <r>
      <rPr>
        <sz val="9"/>
        <rFont val="Arial"/>
        <family val="2"/>
      </rPr>
      <t xml:space="preserve">
Air ≤ 200 UFC/m3</t>
    </r>
  </si>
  <si>
    <t>Les qualifications et requalifications opérationnelles de l'installation sont réalisées selon les normes en vigueur :
     - pour les stérilisateurs à vapeur d'eau :
          NF EN 554, NF EN ISO 14937
     - pour les autres procédés :
          NF EN ISO 14937</t>
  </si>
  <si>
    <t>Ordonnance dN° 2016-1789 et décret N° 2019-489</t>
  </si>
  <si>
    <t>Inspection relative à l'activité de préparation des dispositifs médicaux stériles</t>
  </si>
  <si>
    <t>RENSEIGNEMENTS CONCERNANT L'ENQUETE ou L'INSPECTION</t>
  </si>
  <si>
    <t>Nombre d'écarts (E)</t>
  </si>
  <si>
    <t>Nombre d'écarts majeur (E Majeur)</t>
  </si>
  <si>
    <t>Nombre d'écarts critiques (E Critique)</t>
  </si>
  <si>
    <t>Nbre Ecarts</t>
  </si>
  <si>
    <t>Autre personnel intervenant dans la PUI ou placé sous la responsabilité de la PUI.</t>
  </si>
  <si>
    <r>
      <t xml:space="preserve">SO : Sans objet
Rem. : Remarque
Non renseigné
Satisfaisant
</t>
    </r>
    <r>
      <rPr>
        <sz val="10"/>
        <color rgb="FFFF0000"/>
        <rFont val="Arial"/>
        <family val="2"/>
      </rPr>
      <t>Ecart
E Majeur                        La notion d'écart ne concerne que les inspections
E Critique</t>
    </r>
  </si>
  <si>
    <t>Ecart</t>
  </si>
  <si>
    <t>Remarques ou précisions de l'établissement</t>
  </si>
  <si>
    <t>Une copie du dernier compte-rendu de contrôle particulaire sera jointe au dossier.</t>
  </si>
  <si>
    <t>Une copie du dernier du dernier compte rendu de contrôle bactériologique 'aérobiocontamination - surfaces) sera jointe au dossier</t>
  </si>
  <si>
    <t>Conclusions du dernier compte-rendu du contrôle de l'eau adoucie ou osmosée.</t>
  </si>
  <si>
    <t>Conclusions du dernier rapport de qualification des soudeuses.</t>
  </si>
  <si>
    <t>Pièces à fournir : 
 - organigramme
 - liste des personnels autorisés
 - liste des personnes autorisées à libérer les charges.</t>
  </si>
  <si>
    <t>Plan détaillé et côté des locaux à fournir.</t>
  </si>
  <si>
    <t>Une copie du dernier compte-rendu de qualification de l'air de la zone de conditionnement sera jointe au dossier (surpression).
Le schéma aéraulique des locaux à fournir</t>
  </si>
  <si>
    <t>Thermo soudeuses</t>
  </si>
  <si>
    <t>Conclusions du dernier rapport de qualification des laveurs désinfecteurs.</t>
  </si>
  <si>
    <t>Nom ?</t>
  </si>
  <si>
    <t>Périmètre et date des audits qualités internes et externes réalisés au cours des deux dernières années.</t>
  </si>
  <si>
    <t>Procédure à communiquer</t>
  </si>
  <si>
    <t>Lorsque l'établissement effectue la préparation des DMS pour le compte d'un ou plusieurs établissement, le dossier est accompagné de :
 - Une copie des conventions
 - Les renseignements administratifs relatifs au(x) donneur(s) d'ordre.
 - Tout renseignement organisationnel jugé nécessaire</t>
  </si>
  <si>
    <t>ETABLISSEMENT BENEFICIAIRE (DONNEUR D'ORDRE 1)</t>
  </si>
  <si>
    <t>Téléphone</t>
  </si>
  <si>
    <t>Code postal / Ville</t>
  </si>
  <si>
    <t>Courriel</t>
  </si>
  <si>
    <t>Statut</t>
  </si>
  <si>
    <t>Type</t>
  </si>
  <si>
    <t>FINESS</t>
  </si>
  <si>
    <t>Version
Date certification
Niveau de certification</t>
  </si>
  <si>
    <t>ETABLISSEMENT BENEFICIAIRE (DONNEUR D'ORDRE2)</t>
  </si>
  <si>
    <t>ETABLISSEMENT BENEFICIAIRE (DONNEUR D'ORDRE3)</t>
  </si>
  <si>
    <t>ETABLISSEMENT BENEFICIAIRE (DONNEUR D'ORDRE4)</t>
  </si>
  <si>
    <t>ETABLISSEMENT BENEFICIAIRE (DONNEUR D'ORDRE5)</t>
  </si>
  <si>
    <t>ETABLISSEMENT BENEFICIAIRE (DONNEUR D'ORDRE6)</t>
  </si>
  <si>
    <t>Voir "Onglet donneur d'ordre"</t>
  </si>
  <si>
    <t>Liste des donneurs d'ordre (nom + Code postal + Ville)</t>
  </si>
  <si>
    <t>Une copie de la convention est jointe au dossier (Date)</t>
  </si>
  <si>
    <t xml:space="preserve">Une copie de la convention est jointe au dossier </t>
  </si>
  <si>
    <t>- Signée par les deux direccteurs d'établissement</t>
  </si>
  <si>
    <t>- Signée par les 2 pharmaciens responsables de la stérilisation</t>
  </si>
  <si>
    <t>- Durée de la convention</t>
  </si>
  <si>
    <t>- Nature des DM</t>
  </si>
  <si>
    <t>- Volume prévisionnel à traiter</t>
  </si>
  <si>
    <t>- Détail des activités sous-traitées</t>
  </si>
  <si>
    <t>- Rôles et responsabilités définies pour chaque établissement</t>
  </si>
  <si>
    <t>- Système documentaire et consultation conformes</t>
  </si>
  <si>
    <t>- Conditions de transport (convention ?)</t>
  </si>
  <si>
    <t>Préparation des DMS pour le compte d'autre(s) PUI - voir Point 3</t>
  </si>
  <si>
    <t>Demande de renouvellement d'autorisation de préparer des dispositifs médicaux stériles pour le compte de l'établissement et/ ou pour le compte d'autres établissements</t>
  </si>
  <si>
    <t>Etablissements desservis (Bénéficiaires)</t>
  </si>
  <si>
    <t>Sous réserve de prise en compte des remarques et observations formulées, la pharmacie à usage
intérieur (PUI) devrait néanmoins disposer de moyens suffisants en locaux, personnels, équipements
et systèmes d'informations pour réaliser les activités de stérilisation des dispositifs médicaux mentionnées à l'article R.5126-8 et 10 du code de la santé publique,</t>
  </si>
  <si>
    <t>- Procédé de stérilisation utilisé</t>
  </si>
  <si>
    <t>R5126-13
L5126-5</t>
  </si>
  <si>
    <t>R5126-9-II</t>
  </si>
  <si>
    <t>BPPH LD1 - 3 (Organisation générale 
et responsabilités)</t>
  </si>
  <si>
    <t>BPPH LD1 1 3 2 1
BPPH LD1 5</t>
  </si>
  <si>
    <t>A fournir : Plan de formation</t>
  </si>
  <si>
    <t>Si possible copie d'une fiche de poste</t>
  </si>
  <si>
    <t>Plan des locaux indiquant les flux des personnels et des DMS</t>
  </si>
  <si>
    <t>Compléter l'onglet "Donneurs d'ordre"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</si>
</sst>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#&quot; &quot;##&quot; &quot;##&quot; &quot;##&quot; &quot;##"/>
    <numFmt numFmtId="165" formatCode="[$-F800]dddd\,\ mmmm\ dd\,\ yyyy"/>
    <numFmt numFmtId="166" formatCode="[$-40C]d\ mmmm\ yyyy;@"/>
    <numFmt numFmtId="167" formatCode="0,&quot;  1/2 j&quot;"/>
    <numFmt numFmtId="168" formatCode="\ 0&quot;  1/2 j&quot;"/>
    <numFmt numFmtId="169" formatCode="0000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7.5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b/>
      <sz val="12"/>
      <name val="Arial"/>
      <family val="2"/>
    </font>
    <font>
      <b/>
      <sz val="10"/>
      <color indexed="43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charset val="1"/>
    </font>
    <font>
      <sz val="11"/>
      <name val="Arial"/>
      <family val="2"/>
    </font>
    <font>
      <sz val="8"/>
      <color indexed="81"/>
      <name val="Tahoma"/>
      <family val="2"/>
    </font>
    <font>
      <b/>
      <sz val="12"/>
      <color indexed="13"/>
      <name val="Arial"/>
      <family val="2"/>
    </font>
    <font>
      <sz val="8"/>
      <name val="Arial"/>
    </font>
    <font>
      <b/>
      <sz val="8"/>
      <color indexed="81"/>
      <name val="Tahoma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1"/>
      <name val="Tahoma"/>
      <family val="2"/>
    </font>
    <font>
      <u/>
      <sz val="7.5"/>
      <color indexed="12"/>
      <name val="Arial"/>
      <family val="2"/>
    </font>
    <font>
      <b/>
      <sz val="9"/>
      <color indexed="81"/>
      <name val="Tahoma"/>
      <charset val="1"/>
    </font>
    <font>
      <b/>
      <i/>
      <sz val="10"/>
      <color rgb="FF0000FF"/>
      <name val="Arial"/>
      <family val="2"/>
    </font>
    <font>
      <b/>
      <sz val="10"/>
      <color indexed="1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trike/>
      <sz val="10"/>
      <name val="Arial"/>
      <family val="2"/>
    </font>
    <font>
      <b/>
      <sz val="9"/>
      <color rgb="FF7030A0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2" borderId="14" applyNumberFormat="0" applyAlignment="0" applyProtection="0"/>
    <xf numFmtId="0" fontId="28" fillId="0" borderId="15" applyNumberFormat="0" applyFill="0" applyAlignment="0" applyProtection="0"/>
    <xf numFmtId="0" fontId="4" fillId="33" borderId="16" applyNumberFormat="0" applyFont="0" applyAlignment="0" applyProtection="0"/>
    <xf numFmtId="0" fontId="29" fillId="19" borderId="14" applyNumberFormat="0" applyAlignment="0" applyProtection="0"/>
    <xf numFmtId="0" fontId="30" fillId="15" borderId="0" applyNumberFormat="0" applyBorder="0" applyAlignment="0" applyProtection="0"/>
    <xf numFmtId="0" fontId="31" fillId="34" borderId="0" applyNumberFormat="0" applyBorder="0" applyAlignment="0" applyProtection="0"/>
    <xf numFmtId="0" fontId="32" fillId="16" borderId="0" applyNumberFormat="0" applyBorder="0" applyAlignment="0" applyProtection="0"/>
    <xf numFmtId="0" fontId="33" fillId="32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35" borderId="22" applyNumberFormat="0" applyAlignment="0" applyProtection="0"/>
    <xf numFmtId="0" fontId="4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275">
    <xf numFmtId="0" fontId="0" fillId="0" borderId="0" xfId="0"/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11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164" fontId="0" fillId="0" borderId="0" xfId="0" applyNumberFormat="1"/>
    <xf numFmtId="49" fontId="17" fillId="0" borderId="0" xfId="1" applyNumberFormat="1" applyFont="1" applyAlignment="1" applyProtection="1"/>
    <xf numFmtId="0" fontId="4" fillId="0" borderId="0" xfId="0" applyFont="1"/>
    <xf numFmtId="0" fontId="0" fillId="2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3" fillId="13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right" vertical="center" indent="1"/>
    </xf>
    <xf numFmtId="0" fontId="0" fillId="0" borderId="1" xfId="0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11" fillId="0" borderId="0" xfId="0" applyFont="1" applyBorder="1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indent="1"/>
    </xf>
    <xf numFmtId="0" fontId="23" fillId="0" borderId="1" xfId="3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 vertical="center" indent="1"/>
    </xf>
    <xf numFmtId="0" fontId="23" fillId="0" borderId="0" xfId="3" applyFont="1" applyBorder="1" applyAlignment="1">
      <alignment horizontal="left" vertical="center" wrapText="1" indent="1"/>
    </xf>
    <xf numFmtId="0" fontId="7" fillId="10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 indent="1"/>
    </xf>
    <xf numFmtId="165" fontId="4" fillId="0" borderId="0" xfId="0" applyNumberFormat="1" applyFont="1" applyBorder="1" applyAlignment="1">
      <alignment horizontal="left" vertical="center" wrapText="1" indent="1"/>
    </xf>
    <xf numFmtId="165" fontId="0" fillId="0" borderId="0" xfId="0" applyNumberForma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14" fontId="20" fillId="0" borderId="1" xfId="0" applyNumberFormat="1" applyFont="1" applyBorder="1" applyAlignment="1">
      <alignment horizontal="center" vertical="center" wrapText="1"/>
    </xf>
    <xf numFmtId="49" fontId="18" fillId="9" borderId="1" xfId="0" applyNumberFormat="1" applyFont="1" applyFill="1" applyBorder="1" applyAlignment="1">
      <alignment horizontal="center" vertical="center" wrapText="1"/>
    </xf>
    <xf numFmtId="0" fontId="23" fillId="9" borderId="1" xfId="3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4" fillId="37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right" vertical="center" wrapText="1" indent="1"/>
    </xf>
    <xf numFmtId="0" fontId="3" fillId="13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 indent="1"/>
    </xf>
    <xf numFmtId="0" fontId="0" fillId="11" borderId="1" xfId="0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 wrapText="1"/>
    </xf>
    <xf numFmtId="49" fontId="18" fillId="9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19" fillId="2" borderId="1" xfId="0" applyFont="1" applyFill="1" applyBorder="1" applyAlignment="1">
      <alignment horizontal="left" vertical="center" wrapText="1" indent="1"/>
    </xf>
    <xf numFmtId="0" fontId="3" fillId="38" borderId="1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167" fontId="0" fillId="0" borderId="0" xfId="0" applyNumberFormat="1" applyBorder="1" applyAlignment="1">
      <alignment horizontal="left" vertical="top" wrapText="1" indent="1"/>
    </xf>
    <xf numFmtId="167" fontId="0" fillId="0" borderId="0" xfId="0" applyNumberFormat="1" applyAlignment="1">
      <alignment horizontal="left" vertical="top" wrapText="1" indent="1"/>
    </xf>
    <xf numFmtId="168" fontId="20" fillId="0" borderId="1" xfId="0" applyNumberFormat="1" applyFont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9" borderId="1" xfId="0" applyFont="1" applyFill="1" applyBorder="1" applyAlignment="1">
      <alignment horizontal="left" vertical="center" wrapText="1" indent="1"/>
    </xf>
    <xf numFmtId="0" fontId="4" fillId="39" borderId="1" xfId="0" applyFont="1" applyFill="1" applyBorder="1" applyAlignment="1">
      <alignment horizontal="center" vertical="center"/>
    </xf>
    <xf numFmtId="0" fontId="7" fillId="39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 indent="1"/>
    </xf>
    <xf numFmtId="0" fontId="48" fillId="0" borderId="1" xfId="0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/>
    </xf>
    <xf numFmtId="0" fontId="4" fillId="39" borderId="0" xfId="0" applyFont="1" applyFill="1" applyBorder="1" applyAlignment="1">
      <alignment horizontal="left" vertical="center" wrapText="1" indent="1"/>
    </xf>
    <xf numFmtId="0" fontId="47" fillId="0" borderId="5" xfId="0" applyFont="1" applyBorder="1" applyAlignment="1">
      <alignment horizontal="left" vertical="center" wrapText="1" indent="1"/>
    </xf>
    <xf numFmtId="0" fontId="48" fillId="0" borderId="0" xfId="0" applyFont="1" applyBorder="1" applyAlignment="1">
      <alignment horizontal="left" vertical="center" wrapText="1" indent="1"/>
    </xf>
    <xf numFmtId="0" fontId="50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left" vertical="center" wrapText="1" indent="1"/>
    </xf>
    <xf numFmtId="0" fontId="7" fillId="39" borderId="1" xfId="0" applyFont="1" applyFill="1" applyBorder="1" applyAlignment="1">
      <alignment horizontal="left" vertical="center" indent="1"/>
    </xf>
    <xf numFmtId="0" fontId="47" fillId="0" borderId="0" xfId="0" applyFont="1" applyFill="1" applyBorder="1" applyAlignment="1">
      <alignment horizontal="left" vertical="center" wrapText="1" indent="1"/>
    </xf>
    <xf numFmtId="0" fontId="48" fillId="0" borderId="0" xfId="0" applyFont="1" applyFill="1" applyBorder="1" applyAlignment="1">
      <alignment horizontal="left" vertical="center" wrapText="1" indent="1"/>
    </xf>
    <xf numFmtId="0" fontId="7" fillId="39" borderId="5" xfId="0" applyFont="1" applyFill="1" applyBorder="1" applyAlignment="1">
      <alignment horizontal="left" vertical="center" indent="1"/>
    </xf>
    <xf numFmtId="0" fontId="7" fillId="39" borderId="10" xfId="0" applyFont="1" applyFill="1" applyBorder="1" applyAlignment="1">
      <alignment horizontal="left" vertical="center" wrapText="1" indent="1"/>
    </xf>
    <xf numFmtId="0" fontId="54" fillId="39" borderId="4" xfId="0" applyFont="1" applyFill="1" applyBorder="1" applyAlignment="1">
      <alignment horizontal="left" vertical="center" wrapText="1" indent="1"/>
    </xf>
    <xf numFmtId="0" fontId="7" fillId="39" borderId="0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4" fillId="2" borderId="0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 indent="1"/>
    </xf>
    <xf numFmtId="0" fontId="0" fillId="2" borderId="1" xfId="0" applyFill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horizontal="left" vertical="center" wrapText="1" indent="1"/>
      <protection locked="0"/>
    </xf>
    <xf numFmtId="0" fontId="47" fillId="0" borderId="3" xfId="0" applyFont="1" applyBorder="1" applyAlignment="1" applyProtection="1">
      <alignment horizontal="left" vertical="center" wrapText="1" indent="1"/>
      <protection locked="0"/>
    </xf>
    <xf numFmtId="0" fontId="47" fillId="0" borderId="1" xfId="0" applyFont="1" applyFill="1" applyBorder="1" applyAlignment="1" applyProtection="1">
      <alignment horizontal="left" vertical="center" wrapText="1" indent="1"/>
      <protection locked="0"/>
    </xf>
    <xf numFmtId="0" fontId="47" fillId="0" borderId="3" xfId="0" applyFont="1" applyFill="1" applyBorder="1" applyAlignment="1" applyProtection="1">
      <alignment horizontal="left" vertical="center" wrapText="1" indent="1"/>
      <protection locked="0"/>
    </xf>
    <xf numFmtId="165" fontId="0" fillId="2" borderId="1" xfId="0" applyNumberFormat="1" applyFill="1" applyBorder="1" applyAlignment="1" applyProtection="1">
      <alignment horizontal="left" vertical="center" wrapText="1" indent="1"/>
      <protection locked="0"/>
    </xf>
    <xf numFmtId="166" fontId="3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7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left" vertical="center" wrapText="1" indent="1"/>
    </xf>
    <xf numFmtId="165" fontId="4" fillId="0" borderId="1" xfId="0" applyNumberFormat="1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17" fillId="9" borderId="1" xfId="1" applyFont="1" applyFill="1" applyBorder="1" applyAlignment="1" applyProtection="1">
      <alignment horizontal="left" vertical="center" indent="1"/>
    </xf>
    <xf numFmtId="0" fontId="17" fillId="9" borderId="1" xfId="1" applyFont="1" applyFill="1" applyBorder="1" applyAlignment="1" applyProtection="1">
      <alignment horizontal="left" vertical="center" wrapText="1" indent="1"/>
    </xf>
    <xf numFmtId="0" fontId="23" fillId="0" borderId="2" xfId="3" applyFont="1" applyBorder="1" applyAlignment="1">
      <alignment horizontal="left" vertical="center" wrapText="1" indent="1"/>
    </xf>
    <xf numFmtId="14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14" fontId="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" fillId="1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7" fillId="39" borderId="10" xfId="0" applyFont="1" applyFill="1" applyBorder="1" applyAlignment="1">
      <alignment horizontal="left" vertical="center" indent="1"/>
    </xf>
    <xf numFmtId="0" fontId="47" fillId="0" borderId="5" xfId="0" applyFont="1" applyBorder="1" applyAlignment="1" applyProtection="1">
      <alignment horizontal="left" vertical="center" wrapText="1" indent="1"/>
      <protection locked="0"/>
    </xf>
    <xf numFmtId="0" fontId="47" fillId="0" borderId="4" xfId="0" applyFont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169" fontId="0" fillId="0" borderId="1" xfId="0" applyNumberFormat="1" applyBorder="1" applyAlignment="1">
      <alignment horizontal="left" vertical="center" inden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quotePrefix="1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0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16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165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" xfId="0" applyNumberFormat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4" fillId="0" borderId="1" xfId="2" applyFont="1" applyFill="1" applyBorder="1" applyAlignment="1" applyProtection="1">
      <alignment horizontal="left" vertical="center" wrapText="1" indent="1"/>
      <protection locked="0"/>
    </xf>
    <xf numFmtId="164" fontId="4" fillId="9" borderId="1" xfId="0" applyNumberFormat="1" applyFont="1" applyFill="1" applyBorder="1" applyAlignment="1" applyProtection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5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>
      <alignment horizontal="left" vertical="center" wrapText="1" indent="1"/>
    </xf>
    <xf numFmtId="0" fontId="0" fillId="13" borderId="1" xfId="0" applyFill="1" applyBorder="1" applyAlignment="1">
      <alignment horizontal="left" vertical="center" wrapText="1" indent="1"/>
    </xf>
    <xf numFmtId="1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" fillId="38" borderId="1" xfId="0" applyFont="1" applyFill="1" applyBorder="1" applyAlignment="1">
      <alignment horizontal="left" vertical="center" wrapText="1" indent="1"/>
    </xf>
    <xf numFmtId="0" fontId="0" fillId="38" borderId="1" xfId="0" applyFill="1" applyBorder="1" applyAlignment="1">
      <alignment horizontal="left" vertical="center" wrapText="1" indent="1"/>
    </xf>
    <xf numFmtId="0" fontId="16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>
      <alignment horizontal="left" vertical="center" wrapText="1" indent="1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8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7" fillId="2" borderId="1" xfId="1" applyFont="1" applyFill="1" applyBorder="1" applyAlignment="1" applyProtection="1">
      <alignment horizontal="left" vertical="center" wrapText="1" indent="1"/>
      <protection locked="0"/>
    </xf>
    <xf numFmtId="0" fontId="3" fillId="4" borderId="1" xfId="0" applyFont="1" applyFill="1" applyBorder="1" applyAlignment="1">
      <alignment horizontal="left" vertical="center" wrapText="1" indent="1"/>
    </xf>
    <xf numFmtId="0" fontId="0" fillId="0" borderId="1" xfId="0" applyBorder="1" applyAlignment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0" fontId="3" fillId="42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164" fontId="0" fillId="0" borderId="1" xfId="0" applyNumberForma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165" fontId="0" fillId="0" borderId="5" xfId="0" applyNumberForma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indent="1"/>
    </xf>
    <xf numFmtId="165" fontId="4" fillId="0" borderId="5" xfId="0" applyNumberFormat="1" applyFont="1" applyBorder="1" applyAlignment="1">
      <alignment horizontal="left" vertical="center" wrapText="1" indent="1"/>
    </xf>
    <xf numFmtId="165" fontId="0" fillId="0" borderId="10" xfId="0" applyNumberFormat="1" applyBorder="1" applyAlignment="1">
      <alignment horizontal="left" vertical="center" wrapText="1" indent="1"/>
    </xf>
    <xf numFmtId="165" fontId="0" fillId="0" borderId="4" xfId="0" applyNumberForma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9" fillId="2" borderId="13" xfId="0" applyFont="1" applyFill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12" borderId="1" xfId="0" applyFont="1" applyFill="1" applyBorder="1" applyAlignment="1">
      <alignment horizontal="left" vertical="center" wrapText="1" indent="1"/>
    </xf>
    <xf numFmtId="0" fontId="4" fillId="40" borderId="1" xfId="0" applyFont="1" applyFill="1" applyBorder="1" applyAlignment="1">
      <alignment horizontal="left" vertical="center" wrapText="1" indent="1"/>
    </xf>
    <xf numFmtId="0" fontId="4" fillId="37" borderId="1" xfId="0" applyFont="1" applyFill="1" applyBorder="1" applyAlignment="1">
      <alignment horizontal="left" vertical="center" wrapText="1" indent="1"/>
    </xf>
    <xf numFmtId="165" fontId="0" fillId="0" borderId="5" xfId="0" applyNumberFormat="1" applyBorder="1" applyAlignment="1" applyProtection="1">
      <alignment horizontal="left" vertical="center" wrapText="1" indent="1"/>
      <protection locked="0"/>
    </xf>
    <xf numFmtId="165" fontId="0" fillId="0" borderId="10" xfId="0" applyNumberFormat="1" applyBorder="1" applyAlignment="1" applyProtection="1">
      <alignment horizontal="left" vertical="center" wrapText="1" indent="1"/>
      <protection locked="0"/>
    </xf>
    <xf numFmtId="165" fontId="0" fillId="0" borderId="4" xfId="0" applyNumberFormat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 indent="1"/>
    </xf>
    <xf numFmtId="0" fontId="4" fillId="36" borderId="1" xfId="0" applyFont="1" applyFill="1" applyBorder="1" applyAlignment="1">
      <alignment horizontal="left" vertical="center" wrapText="1" indent="1"/>
    </xf>
    <xf numFmtId="0" fontId="4" fillId="41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49" fontId="18" fillId="9" borderId="5" xfId="0" applyNumberFormat="1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8" fillId="0" borderId="5" xfId="0" applyNumberFormat="1" applyFont="1" applyFill="1" applyBorder="1" applyAlignment="1">
      <alignment horizontal="left" vertical="center" wrapText="1" indent="1"/>
    </xf>
    <xf numFmtId="0" fontId="0" fillId="0" borderId="10" xfId="0" applyNumberFormat="1" applyBorder="1" applyAlignment="1">
      <alignment horizontal="left" vertical="center" wrapText="1" indent="1"/>
    </xf>
    <xf numFmtId="0" fontId="0" fillId="0" borderId="4" xfId="0" applyNumberFormat="1" applyBorder="1" applyAlignment="1">
      <alignment horizontal="left" vertical="center" wrapText="1" indent="1"/>
    </xf>
    <xf numFmtId="49" fontId="18" fillId="9" borderId="0" xfId="0" quotePrefix="1" applyNumberFormat="1" applyFont="1" applyFill="1" applyBorder="1" applyAlignment="1">
      <alignment horizontal="left" vertical="center" wrapText="1" indent="1"/>
    </xf>
    <xf numFmtId="49" fontId="18" fillId="9" borderId="0" xfId="0" applyNumberFormat="1" applyFont="1" applyFill="1" applyBorder="1" applyAlignment="1">
      <alignment horizontal="left" vertical="center" wrapText="1" indent="1"/>
    </xf>
    <xf numFmtId="0" fontId="20" fillId="0" borderId="0" xfId="0" applyFont="1" applyBorder="1" applyAlignment="1">
      <alignment horizontal="left" vertical="center" wrapText="1" indent="3"/>
    </xf>
    <xf numFmtId="165" fontId="20" fillId="0" borderId="1" xfId="0" applyNumberFormat="1" applyFont="1" applyBorder="1" applyAlignment="1">
      <alignment horizontal="left" vertical="center" wrapText="1" indent="1"/>
    </xf>
    <xf numFmtId="0" fontId="23" fillId="9" borderId="1" xfId="3" applyFont="1" applyFill="1" applyBorder="1" applyAlignment="1">
      <alignment horizontal="left" vertical="center" wrapText="1" indent="1"/>
    </xf>
    <xf numFmtId="0" fontId="0" fillId="9" borderId="1" xfId="0" applyFill="1" applyBorder="1" applyAlignment="1">
      <alignment horizontal="left" vertical="center" wrapText="1" indent="1"/>
    </xf>
    <xf numFmtId="49" fontId="18" fillId="9" borderId="0" xfId="0" applyNumberFormat="1" applyFont="1" applyFill="1" applyAlignment="1">
      <alignment horizontal="left" vertical="center" wrapText="1" indent="1"/>
    </xf>
    <xf numFmtId="49" fontId="16" fillId="9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49" fontId="18" fillId="9" borderId="1" xfId="0" applyNumberFormat="1" applyFont="1" applyFill="1" applyBorder="1" applyAlignment="1">
      <alignment horizontal="left" vertical="center" wrapText="1" indent="1"/>
    </xf>
    <xf numFmtId="0" fontId="18" fillId="9" borderId="1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0" fontId="18" fillId="9" borderId="5" xfId="0" quotePrefix="1" applyFont="1" applyFill="1" applyBorder="1" applyAlignment="1">
      <alignment horizontal="left" vertical="center" wrapText="1" indent="1"/>
    </xf>
    <xf numFmtId="0" fontId="18" fillId="9" borderId="10" xfId="0" applyFont="1" applyFill="1" applyBorder="1" applyAlignment="1">
      <alignment horizontal="left" vertical="center" wrapText="1" indent="1"/>
    </xf>
    <xf numFmtId="0" fontId="18" fillId="9" borderId="1" xfId="0" quotePrefix="1" applyFont="1" applyFill="1" applyBorder="1" applyAlignment="1">
      <alignment horizontal="left" vertical="center" wrapText="1" indent="1"/>
    </xf>
    <xf numFmtId="49" fontId="18" fillId="9" borderId="1" xfId="0" quotePrefix="1" applyNumberFormat="1" applyFont="1" applyFill="1" applyBorder="1" applyAlignment="1">
      <alignment horizontal="left" vertical="center" wrapText="1" indent="1"/>
    </xf>
    <xf numFmtId="0" fontId="20" fillId="0" borderId="1" xfId="0" applyNumberFormat="1" applyFont="1" applyBorder="1" applyAlignment="1">
      <alignment horizontal="left" vertical="center" wrapText="1" indent="1"/>
    </xf>
    <xf numFmtId="49" fontId="44" fillId="9" borderId="1" xfId="0" quotePrefix="1" applyNumberFormat="1" applyFont="1" applyFill="1" applyBorder="1" applyAlignment="1">
      <alignment horizontal="left" vertical="center" wrapText="1" indent="1"/>
    </xf>
    <xf numFmtId="0" fontId="44" fillId="9" borderId="1" xfId="0" applyFont="1" applyFill="1" applyBorder="1" applyAlignment="1">
      <alignment horizontal="left" vertical="center" wrapText="1" indent="1"/>
    </xf>
    <xf numFmtId="0" fontId="18" fillId="9" borderId="1" xfId="1" quotePrefix="1" applyNumberFormat="1" applyFont="1" applyFill="1" applyBorder="1" applyAlignment="1" applyProtection="1">
      <alignment horizontal="left" vertical="center" wrapText="1" indent="1"/>
    </xf>
    <xf numFmtId="0" fontId="4" fillId="9" borderId="1" xfId="0" applyFont="1" applyFill="1" applyBorder="1" applyAlignment="1">
      <alignment horizontal="left" vertical="center" wrapText="1" indent="1"/>
    </xf>
    <xf numFmtId="14" fontId="20" fillId="0" borderId="5" xfId="0" applyNumberFormat="1" applyFont="1" applyBorder="1" applyAlignment="1">
      <alignment horizontal="left" vertical="center" wrapText="1" indent="1"/>
    </xf>
    <xf numFmtId="0" fontId="45" fillId="5" borderId="11" xfId="0" applyFont="1" applyFill="1" applyBorder="1" applyAlignment="1">
      <alignment horizontal="left" vertical="center" wrapText="1" indent="1"/>
    </xf>
    <xf numFmtId="0" fontId="4" fillId="0" borderId="0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49" fontId="18" fillId="9" borderId="8" xfId="0" quotePrefix="1" applyNumberFormat="1" applyFont="1" applyFill="1" applyBorder="1" applyAlignment="1">
      <alignment horizontal="left" vertical="center" wrapText="1" indent="1"/>
    </xf>
    <xf numFmtId="49" fontId="18" fillId="9" borderId="8" xfId="0" applyNumberFormat="1" applyFont="1" applyFill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indent="1"/>
    </xf>
    <xf numFmtId="0" fontId="20" fillId="0" borderId="12" xfId="0" applyFont="1" applyBorder="1" applyAlignment="1">
      <alignment horizontal="left" vertical="center" wrapText="1" indent="1"/>
    </xf>
    <xf numFmtId="0" fontId="20" fillId="0" borderId="13" xfId="0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23" fillId="9" borderId="13" xfId="3" applyFont="1" applyFill="1" applyBorder="1" applyAlignment="1">
      <alignment horizontal="left" vertical="center" wrapText="1" indent="1"/>
    </xf>
    <xf numFmtId="165" fontId="0" fillId="0" borderId="0" xfId="0" applyNumberFormat="1" applyAlignment="1" applyProtection="1">
      <alignment horizontal="left" vertical="center" wrapText="1" indent="1"/>
      <protection locked="0"/>
    </xf>
    <xf numFmtId="49" fontId="44" fillId="9" borderId="5" xfId="0" applyNumberFormat="1" applyFont="1" applyFill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3"/>
    </xf>
    <xf numFmtId="0" fontId="23" fillId="9" borderId="3" xfId="3" applyFont="1" applyFill="1" applyBorder="1" applyAlignment="1">
      <alignment horizontal="left" vertical="center" wrapText="1" indent="1"/>
    </xf>
    <xf numFmtId="0" fontId="0" fillId="9" borderId="3" xfId="0" applyFill="1" applyBorder="1" applyAlignment="1">
      <alignment horizontal="left" vertical="center" wrapText="1" indent="1"/>
    </xf>
    <xf numFmtId="165" fontId="20" fillId="0" borderId="3" xfId="0" applyNumberFormat="1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4" fillId="9" borderId="2" xfId="0" applyFont="1" applyFill="1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</cellXfs>
  <cellStyles count="48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Avertissement 2" xfId="29"/>
    <cellStyle name="Calcul 2" xfId="30"/>
    <cellStyle name="Cellule liée 2" xfId="31"/>
    <cellStyle name="Commentaire 2" xfId="32"/>
    <cellStyle name="Entrée 2" xfId="33"/>
    <cellStyle name="Insatisfaisant 2" xfId="34"/>
    <cellStyle name="Lien hypertexte" xfId="1" builtinId="8"/>
    <cellStyle name="Lien hypertexte 2" xfId="4"/>
    <cellStyle name="Lien hypertexte 3" xfId="47"/>
    <cellStyle name="Neutre 2" xfId="35"/>
    <cellStyle name="Normal" xfId="0" builtinId="0"/>
    <cellStyle name="Normal 2" xfId="2"/>
    <cellStyle name="Normal 3" xfId="46"/>
    <cellStyle name="Normal 4" xfId="3"/>
    <cellStyle name="Satisfaisant 2" xfId="36"/>
    <cellStyle name="Sortie 2" xfId="37"/>
    <cellStyle name="Texte explicatif 2" xfId="38"/>
    <cellStyle name="Titre 2" xfId="39"/>
    <cellStyle name="Titre 1 2" xfId="40"/>
    <cellStyle name="Titre 2 2" xfId="41"/>
    <cellStyle name="Titre 3 2" xfId="42"/>
    <cellStyle name="Titre 4 2" xfId="43"/>
    <cellStyle name="Total 2" xfId="44"/>
    <cellStyle name="Vérification 2" xfId="45"/>
  </cellStyles>
  <dxfs count="38"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00FFFF"/>
      <color rgb="FFFF99FF"/>
      <color rgb="FFFF66FF"/>
      <color rgb="FFFFCC99"/>
      <color rgb="FFCCFFCC"/>
      <color rgb="FF0000FF"/>
      <color rgb="FF99CCFF"/>
      <color rgb="FF66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34"/>
      <c:rotY val="20"/>
      <c:depthPercent val="100"/>
      <c:rAngAx val="1"/>
    </c:view3D>
    <c:floor>
      <c:thickness val="0"/>
      <c:spPr>
        <a:solidFill>
          <a:srgbClr val="CCCC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3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1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9024384"/>
        <c:axId val="89025920"/>
        <c:axId val="0"/>
      </c:bar3DChart>
      <c:catAx>
        <c:axId val="8902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902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9024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36"/>
      <c:rotY val="20"/>
      <c:depthPercent val="100"/>
      <c:rAngAx val="1"/>
    </c:view3D>
    <c:floor>
      <c:thickness val="0"/>
      <c:spPr>
        <a:solidFill>
          <a:srgbClr val="CCCC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Réponses!#REF!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3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Réponses!#REF!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1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9072768"/>
        <c:axId val="89074304"/>
        <c:axId val="0"/>
      </c:bar3DChart>
      <c:catAx>
        <c:axId val="89072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907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74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9072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300246</xdr:rowOff>
    </xdr:from>
    <xdr:to>
      <xdr:col>0</xdr:col>
      <xdr:colOff>2047875</xdr:colOff>
      <xdr:row>1</xdr:row>
      <xdr:rowOff>295275</xdr:rowOff>
    </xdr:to>
    <xdr:pic>
      <xdr:nvPicPr>
        <xdr:cNvPr id="13400" name="Picture 85" descr="ARS_LOGOS_pays_de_la_loi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0246"/>
          <a:ext cx="1657350" cy="99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209550</xdr:colOff>
          <xdr:row>15</xdr:row>
          <xdr:rowOff>47625</xdr:rowOff>
        </xdr:from>
        <xdr:to>
          <xdr:col>6</xdr:col>
          <xdr:colOff>590550</xdr:colOff>
          <xdr:row>29</xdr:row>
          <xdr:rowOff>171450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4</xdr:row>
      <xdr:rowOff>0</xdr:rowOff>
    </xdr:to>
    <xdr:graphicFrame macro="">
      <xdr:nvGraphicFramePr>
        <xdr:cNvPr id="204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4</xdr:row>
      <xdr:rowOff>0</xdr:rowOff>
    </xdr:to>
    <xdr:graphicFrame macro="">
      <xdr:nvGraphicFramePr>
        <xdr:cNvPr id="2049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</xdr:row>
          <xdr:rowOff>28575</xdr:rowOff>
        </xdr:from>
        <xdr:to>
          <xdr:col>6</xdr:col>
          <xdr:colOff>638175</xdr:colOff>
          <xdr:row>17</xdr:row>
          <xdr:rowOff>495300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/IC/COMMUN/PHISP/SUPPORTS%20INSPECTION%20ARS/_PUI/FR%20PUI%20STE%2020190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garde RI"/>
      <sheetName val="Renseignements"/>
      <sheetName val="Grille - Rapport RI"/>
      <sheetName val="Conclusion RI"/>
      <sheetName val="Analyse des réponses"/>
      <sheetName val="synthèse"/>
      <sheetName val="Page garde RF"/>
      <sheetName val="LISTE"/>
    </sheetNames>
    <sheetDataSet>
      <sheetData sheetId="0">
        <row r="3">
          <cell r="C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Christian LEFEUVRE</v>
          </cell>
        </row>
        <row r="5">
          <cell r="B5" t="str">
            <v>David JACQ</v>
          </cell>
        </row>
        <row r="6">
          <cell r="B6" t="str">
            <v>Géraldine SIHA-MBEDY</v>
          </cell>
        </row>
        <row r="7">
          <cell r="B7" t="str">
            <v>Philippe MINVIELLE</v>
          </cell>
        </row>
        <row r="8">
          <cell r="B8" t="str">
            <v>Pierre CONSTANTIN</v>
          </cell>
        </row>
        <row r="9">
          <cell r="B9" t="str">
            <v>Valérie TINEL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raldine.sihambedy@ars.sante.f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avid.jacq@ars.sante.fr" TargetMode="External"/><Relationship Id="rId1" Type="http://schemas.openxmlformats.org/officeDocument/2006/relationships/hyperlink" Target="mailto:christian.lefeuvre@ars.sante.fr" TargetMode="External"/><Relationship Id="rId6" Type="http://schemas.openxmlformats.org/officeDocument/2006/relationships/hyperlink" Target="mailto:valerie.tinel@ars.sante.fr" TargetMode="External"/><Relationship Id="rId5" Type="http://schemas.openxmlformats.org/officeDocument/2006/relationships/hyperlink" Target="mailto:pierre.constantin@ars.sante.fr" TargetMode="External"/><Relationship Id="rId4" Type="http://schemas.openxmlformats.org/officeDocument/2006/relationships/hyperlink" Target="mailto:philippe.minvielle@ars.sant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copesante.fr/contenus/fiches-etablissements" TargetMode="External"/><Relationship Id="rId1" Type="http://schemas.openxmlformats.org/officeDocument/2006/relationships/hyperlink" Target="mailto:http://finess.sante.gouv.fr/fininter/jsp/rechercheSimple.jsp?coche=O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5.xml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N35"/>
  <sheetViews>
    <sheetView workbookViewId="0">
      <selection activeCell="H16" sqref="H16:N16"/>
    </sheetView>
  </sheetViews>
  <sheetFormatPr baseColWidth="10" defaultRowHeight="12.75" x14ac:dyDescent="0.2"/>
  <cols>
    <col min="3" max="3" width="30.140625" customWidth="1"/>
    <col min="4" max="4" width="29.5703125" bestFit="1" customWidth="1"/>
    <col min="5" max="5" width="13.28515625" bestFit="1" customWidth="1"/>
  </cols>
  <sheetData>
    <row r="1" spans="1:14" x14ac:dyDescent="0.2">
      <c r="A1" t="s">
        <v>5</v>
      </c>
      <c r="B1" t="s">
        <v>49</v>
      </c>
      <c r="C1" t="s">
        <v>50</v>
      </c>
      <c r="D1" t="s">
        <v>51</v>
      </c>
      <c r="E1" t="s">
        <v>52</v>
      </c>
      <c r="H1" t="s">
        <v>46</v>
      </c>
    </row>
    <row r="2" spans="1:14" x14ac:dyDescent="0.2">
      <c r="A2" t="s">
        <v>4</v>
      </c>
      <c r="B2" t="s">
        <v>53</v>
      </c>
      <c r="C2" t="s">
        <v>54</v>
      </c>
      <c r="D2" t="s">
        <v>55</v>
      </c>
      <c r="E2" t="s">
        <v>56</v>
      </c>
      <c r="H2" t="s">
        <v>139</v>
      </c>
    </row>
    <row r="3" spans="1:14" x14ac:dyDescent="0.2">
      <c r="A3" t="s">
        <v>44</v>
      </c>
      <c r="B3" t="s">
        <v>57</v>
      </c>
      <c r="D3" t="s">
        <v>58</v>
      </c>
      <c r="H3" t="s">
        <v>136</v>
      </c>
    </row>
    <row r="4" spans="1:14" x14ac:dyDescent="0.2">
      <c r="A4" t="s">
        <v>45</v>
      </c>
      <c r="B4" t="s">
        <v>45</v>
      </c>
      <c r="D4" t="s">
        <v>46</v>
      </c>
      <c r="H4" t="s">
        <v>320</v>
      </c>
    </row>
    <row r="5" spans="1:14" x14ac:dyDescent="0.2">
      <c r="A5" t="s">
        <v>46</v>
      </c>
      <c r="B5" t="s">
        <v>46</v>
      </c>
      <c r="H5" s="11" t="s">
        <v>340</v>
      </c>
    </row>
    <row r="6" spans="1:14" x14ac:dyDescent="0.2">
      <c r="A6" t="s">
        <v>47</v>
      </c>
      <c r="B6" t="s">
        <v>47</v>
      </c>
      <c r="H6" t="s">
        <v>137</v>
      </c>
    </row>
    <row r="7" spans="1:14" x14ac:dyDescent="0.2">
      <c r="H7" t="s">
        <v>138</v>
      </c>
    </row>
    <row r="9" spans="1:14" x14ac:dyDescent="0.2">
      <c r="B9" t="s">
        <v>59</v>
      </c>
      <c r="C9" t="s">
        <v>60</v>
      </c>
      <c r="D9" s="10" t="s">
        <v>61</v>
      </c>
      <c r="E9" s="9">
        <v>249104227</v>
      </c>
      <c r="F9" t="s">
        <v>62</v>
      </c>
      <c r="H9" t="s">
        <v>63</v>
      </c>
    </row>
    <row r="10" spans="1:14" x14ac:dyDescent="0.2">
      <c r="B10" t="s">
        <v>59</v>
      </c>
      <c r="C10" t="s">
        <v>64</v>
      </c>
      <c r="D10" s="10" t="s">
        <v>65</v>
      </c>
      <c r="E10" s="9">
        <v>249104355</v>
      </c>
      <c r="F10" t="s">
        <v>66</v>
      </c>
      <c r="H10" t="s">
        <v>67</v>
      </c>
    </row>
    <row r="11" spans="1:14" x14ac:dyDescent="0.2">
      <c r="B11" t="s">
        <v>68</v>
      </c>
      <c r="C11" t="s">
        <v>69</v>
      </c>
      <c r="D11" s="10" t="s">
        <v>70</v>
      </c>
      <c r="E11" s="9">
        <v>249104012</v>
      </c>
      <c r="F11" t="s">
        <v>71</v>
      </c>
    </row>
    <row r="12" spans="1:14" x14ac:dyDescent="0.2">
      <c r="B12" t="s">
        <v>59</v>
      </c>
      <c r="C12" t="s">
        <v>72</v>
      </c>
      <c r="D12" s="10" t="s">
        <v>73</v>
      </c>
      <c r="E12" s="9">
        <v>249104255</v>
      </c>
      <c r="F12" t="s">
        <v>74</v>
      </c>
    </row>
    <row r="13" spans="1:14" x14ac:dyDescent="0.2">
      <c r="B13" t="s">
        <v>59</v>
      </c>
      <c r="C13" t="s">
        <v>75</v>
      </c>
      <c r="D13" s="10" t="s">
        <v>76</v>
      </c>
      <c r="E13" s="9">
        <v>249104788</v>
      </c>
      <c r="F13" t="s">
        <v>77</v>
      </c>
      <c r="H13" s="91" t="s">
        <v>304</v>
      </c>
      <c r="I13" s="88"/>
      <c r="J13" s="88"/>
      <c r="K13" s="88"/>
    </row>
    <row r="14" spans="1:14" x14ac:dyDescent="0.2">
      <c r="B14" t="s">
        <v>68</v>
      </c>
      <c r="C14" t="s">
        <v>301</v>
      </c>
      <c r="D14" s="10" t="s">
        <v>302</v>
      </c>
      <c r="E14" s="9">
        <v>249104031</v>
      </c>
      <c r="F14" s="11" t="s">
        <v>303</v>
      </c>
      <c r="H14" s="91" t="s">
        <v>305</v>
      </c>
      <c r="I14" s="88"/>
      <c r="J14" s="88"/>
      <c r="K14" s="88"/>
    </row>
    <row r="15" spans="1:14" x14ac:dyDescent="0.2">
      <c r="H15" s="91" t="s">
        <v>382</v>
      </c>
      <c r="I15" s="88"/>
      <c r="J15" s="88"/>
      <c r="K15" s="88"/>
    </row>
    <row r="16" spans="1:14" x14ac:dyDescent="0.2">
      <c r="B16" t="s">
        <v>68</v>
      </c>
      <c r="D16" s="11" t="s">
        <v>88</v>
      </c>
      <c r="H16" s="133" t="s">
        <v>332</v>
      </c>
      <c r="I16" s="134"/>
      <c r="J16" s="134"/>
      <c r="K16" s="134"/>
      <c r="L16" s="134"/>
      <c r="M16" s="134"/>
      <c r="N16" s="134"/>
    </row>
    <row r="17" spans="2:10" x14ac:dyDescent="0.2">
      <c r="B17" t="s">
        <v>59</v>
      </c>
      <c r="D17" s="11" t="s">
        <v>89</v>
      </c>
    </row>
    <row r="18" spans="2:10" x14ac:dyDescent="0.2">
      <c r="D18" s="11" t="s">
        <v>90</v>
      </c>
    </row>
    <row r="19" spans="2:10" x14ac:dyDescent="0.2">
      <c r="D19" s="11" t="s">
        <v>91</v>
      </c>
    </row>
    <row r="21" spans="2:10" x14ac:dyDescent="0.2">
      <c r="C21" s="11" t="s">
        <v>92</v>
      </c>
    </row>
    <row r="22" spans="2:10" x14ac:dyDescent="0.2">
      <c r="C22" s="11" t="s">
        <v>93</v>
      </c>
      <c r="D22" s="15" t="s">
        <v>140</v>
      </c>
      <c r="E22" s="16">
        <f>COUNTIF(Grille!$E$4:$E63,"E Critique")</f>
        <v>0</v>
      </c>
      <c r="G22" s="11" t="s">
        <v>154</v>
      </c>
      <c r="J22" s="32" t="s">
        <v>109</v>
      </c>
    </row>
    <row r="23" spans="2:10" x14ac:dyDescent="0.2">
      <c r="C23" s="11" t="s">
        <v>94</v>
      </c>
      <c r="D23" s="15" t="s">
        <v>141</v>
      </c>
      <c r="E23" s="57">
        <f>COUNTIF(Grille!$E$4:$E$63,"E Majeur")</f>
        <v>0</v>
      </c>
      <c r="G23" s="11" t="s">
        <v>155</v>
      </c>
      <c r="J23" s="32" t="s">
        <v>110</v>
      </c>
    </row>
    <row r="24" spans="2:10" x14ac:dyDescent="0.2">
      <c r="C24" s="11" t="s">
        <v>95</v>
      </c>
      <c r="D24" s="27" t="s">
        <v>327</v>
      </c>
      <c r="E24" s="57">
        <f>COUNTIF(Grille!$E$4:$E$63,"Non renseigné")</f>
        <v>0</v>
      </c>
      <c r="G24" t="s">
        <v>156</v>
      </c>
      <c r="J24" s="32" t="s">
        <v>111</v>
      </c>
    </row>
    <row r="25" spans="2:10" x14ac:dyDescent="0.2">
      <c r="C25" s="11" t="s">
        <v>125</v>
      </c>
      <c r="D25" s="15" t="s">
        <v>142</v>
      </c>
      <c r="E25" s="57">
        <f>COUNTIF(Grille!$E$4:$E$624,"Rem.")</f>
        <v>0</v>
      </c>
      <c r="G25" t="s">
        <v>157</v>
      </c>
      <c r="J25" s="32" t="s">
        <v>112</v>
      </c>
    </row>
    <row r="26" spans="2:10" x14ac:dyDescent="0.2">
      <c r="C26" s="11" t="s">
        <v>124</v>
      </c>
      <c r="D26" s="27" t="s">
        <v>337</v>
      </c>
      <c r="E26" s="57">
        <f>COUNTIF(Grille!$E$4:$E$63,"Ecart")</f>
        <v>0</v>
      </c>
      <c r="J26" s="32" t="s">
        <v>113</v>
      </c>
    </row>
    <row r="27" spans="2:10" x14ac:dyDescent="0.2">
      <c r="C27" s="11" t="s">
        <v>96</v>
      </c>
      <c r="D27" s="27" t="s">
        <v>107</v>
      </c>
      <c r="E27" s="57">
        <f>COUNTIF(Grille!$E$4:$E$63,"SO")</f>
        <v>0</v>
      </c>
      <c r="J27" s="32" t="s">
        <v>25</v>
      </c>
    </row>
    <row r="28" spans="2:10" x14ac:dyDescent="0.2">
      <c r="C28" s="11" t="s">
        <v>126</v>
      </c>
      <c r="D28" s="15" t="s">
        <v>143</v>
      </c>
      <c r="E28" s="57">
        <f>COUNTIF(Grille!$E$4:$E$63,"Satisfaisant")</f>
        <v>0</v>
      </c>
      <c r="J28" s="32" t="s">
        <v>26</v>
      </c>
    </row>
    <row r="29" spans="2:10" ht="39.950000000000003" customHeight="1" x14ac:dyDescent="0.2">
      <c r="C29" s="135" t="s">
        <v>132</v>
      </c>
      <c r="D29" s="136"/>
      <c r="E29" s="136"/>
      <c r="F29" s="136"/>
      <c r="G29" s="136"/>
      <c r="H29" s="136"/>
      <c r="I29" s="136"/>
      <c r="J29" s="32" t="s">
        <v>23</v>
      </c>
    </row>
    <row r="30" spans="2:10" ht="39.950000000000003" customHeight="1" x14ac:dyDescent="0.2">
      <c r="C30" s="135" t="s">
        <v>131</v>
      </c>
      <c r="D30" s="136"/>
      <c r="E30" s="136"/>
      <c r="F30" s="136"/>
      <c r="G30" s="136"/>
      <c r="H30" s="136"/>
      <c r="I30" s="136"/>
    </row>
    <row r="31" spans="2:10" ht="39.950000000000003" customHeight="1" x14ac:dyDescent="0.2">
      <c r="C31" s="135" t="s">
        <v>130</v>
      </c>
      <c r="D31" s="136"/>
      <c r="E31" s="136"/>
      <c r="F31" s="136"/>
      <c r="G31" s="136"/>
      <c r="H31" s="136"/>
      <c r="I31" s="136"/>
    </row>
    <row r="32" spans="2:10" ht="39.950000000000003" customHeight="1" x14ac:dyDescent="0.2">
      <c r="C32" s="135" t="s">
        <v>129</v>
      </c>
      <c r="D32" s="136"/>
      <c r="E32" s="136"/>
      <c r="F32" s="136"/>
      <c r="G32" s="136"/>
      <c r="H32" s="136"/>
      <c r="I32" s="136"/>
    </row>
    <row r="33" spans="3:9" x14ac:dyDescent="0.2">
      <c r="C33" s="135" t="s">
        <v>312</v>
      </c>
      <c r="D33" s="136"/>
      <c r="E33" s="136"/>
      <c r="F33" s="136"/>
      <c r="G33" s="136"/>
      <c r="H33" s="136"/>
      <c r="I33" s="136"/>
    </row>
    <row r="34" spans="3:9" x14ac:dyDescent="0.2">
      <c r="C34" s="135" t="s">
        <v>313</v>
      </c>
      <c r="D34" s="136"/>
      <c r="E34" s="136"/>
      <c r="F34" s="136"/>
      <c r="G34" s="136"/>
      <c r="H34" s="136"/>
      <c r="I34" s="136"/>
    </row>
    <row r="35" spans="3:9" x14ac:dyDescent="0.2">
      <c r="C35" s="135" t="s">
        <v>314</v>
      </c>
      <c r="D35" s="136"/>
      <c r="E35" s="136"/>
      <c r="F35" s="136"/>
      <c r="G35" s="136"/>
      <c r="H35" s="136"/>
      <c r="I35" s="136"/>
    </row>
  </sheetData>
  <mergeCells count="8">
    <mergeCell ref="H16:N16"/>
    <mergeCell ref="C33:I33"/>
    <mergeCell ref="C34:I34"/>
    <mergeCell ref="C35:I35"/>
    <mergeCell ref="C29:I29"/>
    <mergeCell ref="C32:I32"/>
    <mergeCell ref="C30:I30"/>
    <mergeCell ref="C31:I31"/>
  </mergeCells>
  <hyperlinks>
    <hyperlink ref="D9" r:id="rId1"/>
    <hyperlink ref="D10" r:id="rId2"/>
    <hyperlink ref="D11" r:id="rId3"/>
    <hyperlink ref="D12" r:id="rId4"/>
    <hyperlink ref="D13" r:id="rId5"/>
    <hyperlink ref="D14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FF00"/>
  </sheetPr>
  <dimension ref="A1:F103"/>
  <sheetViews>
    <sheetView showGridLines="0" tabSelected="1" view="pageBreakPreview" zoomScaleNormal="100" zoomScaleSheetLayoutView="100" workbookViewId="0">
      <selection activeCell="B1" sqref="B1:C1"/>
    </sheetView>
  </sheetViews>
  <sheetFormatPr baseColWidth="10" defaultRowHeight="12.75" x14ac:dyDescent="0.2"/>
  <cols>
    <col min="1" max="1" width="57.28515625" style="1" customWidth="1"/>
    <col min="2" max="2" width="16.7109375" style="1" customWidth="1"/>
    <col min="3" max="3" width="42.140625" style="1" customWidth="1"/>
    <col min="4" max="16384" width="11.42578125" style="1"/>
  </cols>
  <sheetData>
    <row r="1" spans="1:6" ht="78.75" customHeight="1" x14ac:dyDescent="0.2">
      <c r="A1" s="8"/>
      <c r="B1" s="165" t="s">
        <v>382</v>
      </c>
      <c r="C1" s="166"/>
      <c r="D1" s="41"/>
      <c r="E1" s="41"/>
    </row>
    <row r="2" spans="1:6" ht="29.25" customHeight="1" x14ac:dyDescent="0.2">
      <c r="A2" s="8"/>
      <c r="B2" s="167"/>
      <c r="C2" s="168"/>
    </row>
    <row r="3" spans="1:6" ht="26.25" customHeight="1" x14ac:dyDescent="0.2">
      <c r="A3" s="8"/>
      <c r="B3" s="169"/>
      <c r="C3" s="168"/>
      <c r="D3" s="42"/>
      <c r="E3" s="42"/>
    </row>
    <row r="4" spans="1:6" ht="36.75" customHeight="1" x14ac:dyDescent="0.2">
      <c r="A4" s="170" t="s">
        <v>333</v>
      </c>
      <c r="B4" s="171"/>
      <c r="C4" s="172"/>
      <c r="F4" s="11"/>
    </row>
    <row r="5" spans="1:6" ht="18.75" customHeight="1" x14ac:dyDescent="0.2">
      <c r="A5" s="173" t="s">
        <v>318</v>
      </c>
      <c r="B5" s="173"/>
      <c r="C5" s="174"/>
      <c r="F5" s="11"/>
    </row>
    <row r="6" spans="1:6" ht="18.75" customHeight="1" x14ac:dyDescent="0.2">
      <c r="A6" s="110" t="s">
        <v>21</v>
      </c>
      <c r="B6" s="143" t="s">
        <v>53</v>
      </c>
      <c r="C6" s="144"/>
      <c r="F6" s="11"/>
    </row>
    <row r="7" spans="1:6" ht="18.75" customHeight="1" x14ac:dyDescent="0.2">
      <c r="A7" s="110" t="s">
        <v>22</v>
      </c>
      <c r="B7" s="145"/>
      <c r="C7" s="146"/>
      <c r="F7" s="11"/>
    </row>
    <row r="8" spans="1:6" ht="16.5" customHeight="1" x14ac:dyDescent="0.2">
      <c r="A8" s="110" t="s">
        <v>324</v>
      </c>
      <c r="B8" s="147"/>
      <c r="C8" s="148"/>
    </row>
    <row r="9" spans="1:6" ht="18" customHeight="1" x14ac:dyDescent="0.2">
      <c r="A9" s="149" t="s">
        <v>99</v>
      </c>
      <c r="B9" s="151"/>
      <c r="C9" s="146"/>
      <c r="D9" s="43"/>
      <c r="E9" s="43"/>
      <c r="F9" s="44"/>
    </row>
    <row r="10" spans="1:6" ht="18" customHeight="1" x14ac:dyDescent="0.2">
      <c r="A10" s="149"/>
      <c r="B10" s="152" t="str">
        <f>IF(B9="","","tél : "&amp;(LOOKUP(B9,Liste!C$9:C$14,TEXT(telephone,"0#.##.##.##.##"))))&amp;IF(B9="",""," - mail : "&amp;LOOKUP(B9,Liste!C$9:C$14,Mail))</f>
        <v/>
      </c>
      <c r="C10" s="153"/>
      <c r="D10" s="43"/>
      <c r="E10" s="43"/>
      <c r="F10" s="44"/>
    </row>
    <row r="11" spans="1:6" ht="18" customHeight="1" x14ac:dyDescent="0.2">
      <c r="A11" s="150"/>
      <c r="B11" s="151"/>
      <c r="C11" s="146"/>
      <c r="D11" s="43"/>
      <c r="E11" s="43"/>
      <c r="F11" s="44"/>
    </row>
    <row r="12" spans="1:6" ht="18" customHeight="1" x14ac:dyDescent="0.2">
      <c r="A12" s="150"/>
      <c r="B12" s="152" t="str">
        <f>IF(B11="","","tél : "&amp;(LOOKUP(B11,Liste!C$9:C$14,TEXT(telephone,"0#.##.##.##.##"))))&amp;IF(B11="",""," - mail : "&amp;LOOKUP(B11,Liste!C$9:C$14,Mail))</f>
        <v/>
      </c>
      <c r="C12" s="153"/>
    </row>
    <row r="13" spans="1:6" ht="18" customHeight="1" x14ac:dyDescent="0.2">
      <c r="A13" s="108" t="s">
        <v>309</v>
      </c>
      <c r="B13" s="139"/>
      <c r="C13" s="140"/>
    </row>
    <row r="14" spans="1:6" ht="18" customHeight="1" x14ac:dyDescent="0.2">
      <c r="A14" s="108" t="s">
        <v>310</v>
      </c>
      <c r="B14" s="139"/>
      <c r="C14" s="140"/>
    </row>
    <row r="15" spans="1:6" ht="51.75" customHeight="1" x14ac:dyDescent="0.2">
      <c r="A15" s="110" t="s">
        <v>97</v>
      </c>
      <c r="B15" s="141"/>
      <c r="C15" s="146"/>
    </row>
    <row r="16" spans="1:6" ht="25.5" customHeight="1" x14ac:dyDescent="0.2">
      <c r="A16" s="173" t="s">
        <v>0</v>
      </c>
      <c r="B16" s="173"/>
      <c r="C16" s="178"/>
    </row>
    <row r="17" spans="1:3" ht="20.25" customHeight="1" x14ac:dyDescent="0.2">
      <c r="A17" s="110" t="s">
        <v>2</v>
      </c>
      <c r="B17" s="145"/>
      <c r="C17" s="146"/>
    </row>
    <row r="18" spans="1:3" ht="20.25" customHeight="1" x14ac:dyDescent="0.2">
      <c r="A18" s="110" t="s">
        <v>34</v>
      </c>
      <c r="B18" s="145"/>
      <c r="C18" s="146"/>
    </row>
    <row r="19" spans="1:3" ht="20.25" customHeight="1" x14ac:dyDescent="0.2">
      <c r="A19" s="110" t="s">
        <v>78</v>
      </c>
      <c r="B19" s="145"/>
      <c r="C19" s="146"/>
    </row>
    <row r="20" spans="1:3" ht="20.25" customHeight="1" x14ac:dyDescent="0.2">
      <c r="A20" s="110" t="s">
        <v>79</v>
      </c>
      <c r="B20" s="145"/>
      <c r="C20" s="146"/>
    </row>
    <row r="21" spans="1:3" ht="20.25" customHeight="1" x14ac:dyDescent="0.2">
      <c r="A21" s="110" t="s">
        <v>35</v>
      </c>
      <c r="B21" s="175"/>
      <c r="C21" s="146"/>
    </row>
    <row r="22" spans="1:3" ht="20.25" customHeight="1" x14ac:dyDescent="0.2">
      <c r="A22" s="110" t="s">
        <v>36</v>
      </c>
      <c r="B22" s="176"/>
      <c r="C22" s="146"/>
    </row>
    <row r="23" spans="1:3" ht="20.25" customHeight="1" x14ac:dyDescent="0.2">
      <c r="A23" s="111" t="s">
        <v>82</v>
      </c>
      <c r="B23" s="146"/>
      <c r="C23" s="146"/>
    </row>
    <row r="24" spans="1:3" ht="20.25" customHeight="1" x14ac:dyDescent="0.2">
      <c r="A24" s="110" t="s">
        <v>7</v>
      </c>
      <c r="B24" s="141"/>
      <c r="C24" s="146"/>
    </row>
    <row r="25" spans="1:3" ht="20.25" customHeight="1" x14ac:dyDescent="0.2">
      <c r="A25" s="110" t="s">
        <v>37</v>
      </c>
      <c r="B25" s="141"/>
      <c r="C25" s="146"/>
    </row>
    <row r="26" spans="1:3" ht="20.25" customHeight="1" x14ac:dyDescent="0.2">
      <c r="A26" s="110" t="s">
        <v>15</v>
      </c>
      <c r="B26" s="141"/>
      <c r="C26" s="146"/>
    </row>
    <row r="27" spans="1:3" ht="26.25" customHeight="1" x14ac:dyDescent="0.2">
      <c r="A27" s="110" t="s">
        <v>38</v>
      </c>
      <c r="B27" s="141"/>
      <c r="C27" s="146"/>
    </row>
    <row r="28" spans="1:3" ht="20.25" customHeight="1" x14ac:dyDescent="0.2">
      <c r="A28" s="110" t="s">
        <v>39</v>
      </c>
      <c r="B28" s="141"/>
      <c r="C28" s="142"/>
    </row>
    <row r="29" spans="1:3" ht="20.25" customHeight="1" x14ac:dyDescent="0.2">
      <c r="A29" s="112" t="s">
        <v>48</v>
      </c>
      <c r="B29" s="183"/>
      <c r="C29" s="142"/>
    </row>
    <row r="30" spans="1:3" s="2" customFormat="1" ht="25.5" customHeight="1" x14ac:dyDescent="0.2">
      <c r="A30" s="179" t="s">
        <v>1</v>
      </c>
      <c r="B30" s="179"/>
      <c r="C30" s="180"/>
    </row>
    <row r="31" spans="1:3" ht="20.25" customHeight="1" x14ac:dyDescent="0.2">
      <c r="A31" s="110" t="s">
        <v>16</v>
      </c>
      <c r="B31" s="141"/>
      <c r="C31" s="142"/>
    </row>
    <row r="32" spans="1:3" ht="20.25" customHeight="1" x14ac:dyDescent="0.2">
      <c r="A32" s="110" t="s">
        <v>100</v>
      </c>
      <c r="B32" s="147"/>
      <c r="C32" s="142"/>
    </row>
    <row r="33" spans="1:3" ht="41.25" customHeight="1" x14ac:dyDescent="0.2">
      <c r="A33" s="110" t="s">
        <v>20</v>
      </c>
      <c r="B33" s="149" t="str">
        <f>B1&amp;" "&amp;B2</f>
        <v xml:space="preserve">Demande de renouvellement d'autorisation de préparer des dispositifs médicaux stériles pour le compte de l'établissement et/ ou pour le compte d'autres établissements </v>
      </c>
      <c r="C33" s="150"/>
    </row>
    <row r="34" spans="1:3" s="50" customFormat="1" ht="24.75" customHeight="1" x14ac:dyDescent="0.2">
      <c r="A34" s="181" t="s">
        <v>27</v>
      </c>
      <c r="B34" s="181"/>
      <c r="C34" s="182"/>
    </row>
    <row r="35" spans="1:3" ht="28.5" customHeight="1" x14ac:dyDescent="0.2">
      <c r="A35" s="110" t="s">
        <v>180</v>
      </c>
      <c r="B35" s="155"/>
      <c r="C35" s="138"/>
    </row>
    <row r="36" spans="1:3" ht="20.25" customHeight="1" x14ac:dyDescent="0.2">
      <c r="A36" s="110" t="s">
        <v>13</v>
      </c>
      <c r="B36" s="137"/>
      <c r="C36" s="138"/>
    </row>
    <row r="37" spans="1:3" ht="20.25" customHeight="1" x14ac:dyDescent="0.2">
      <c r="A37" s="110" t="s">
        <v>17</v>
      </c>
      <c r="B37" s="155"/>
      <c r="C37" s="138"/>
    </row>
    <row r="38" spans="1:3" ht="20.25" customHeight="1" x14ac:dyDescent="0.2">
      <c r="A38" s="90" t="s">
        <v>14</v>
      </c>
      <c r="B38" s="155"/>
      <c r="C38" s="138"/>
    </row>
    <row r="39" spans="1:3" ht="20.25" customHeight="1" x14ac:dyDescent="0.2">
      <c r="A39" s="110" t="s">
        <v>181</v>
      </c>
      <c r="B39" s="155"/>
      <c r="C39" s="138"/>
    </row>
    <row r="40" spans="1:3" ht="30" customHeight="1" x14ac:dyDescent="0.2">
      <c r="A40" s="110" t="s">
        <v>219</v>
      </c>
      <c r="B40" s="155"/>
      <c r="C40" s="138"/>
    </row>
    <row r="41" spans="1:3" ht="20.25" customHeight="1" x14ac:dyDescent="0.2">
      <c r="A41" s="156" t="s">
        <v>158</v>
      </c>
      <c r="B41" s="157"/>
      <c r="C41" s="150"/>
    </row>
    <row r="42" spans="1:3" ht="20.25" customHeight="1" x14ac:dyDescent="0.2">
      <c r="A42" s="110" t="s">
        <v>42</v>
      </c>
      <c r="B42" s="158"/>
      <c r="C42" s="142"/>
    </row>
    <row r="43" spans="1:3" ht="20.25" customHeight="1" x14ac:dyDescent="0.2">
      <c r="A43" s="110" t="s">
        <v>43</v>
      </c>
      <c r="B43" s="158"/>
      <c r="C43" s="142"/>
    </row>
    <row r="44" spans="1:3" ht="20.25" customHeight="1" x14ac:dyDescent="0.2">
      <c r="A44" s="110" t="s">
        <v>8</v>
      </c>
      <c r="B44" s="158"/>
      <c r="C44" s="142"/>
    </row>
    <row r="45" spans="1:3" ht="20.25" customHeight="1" x14ac:dyDescent="0.2">
      <c r="A45" s="110" t="s">
        <v>9</v>
      </c>
      <c r="B45" s="158"/>
      <c r="C45" s="142"/>
    </row>
    <row r="46" spans="1:3" ht="20.25" customHeight="1" x14ac:dyDescent="0.2">
      <c r="A46" s="110" t="s">
        <v>10</v>
      </c>
      <c r="B46" s="158"/>
      <c r="C46" s="142"/>
    </row>
    <row r="47" spans="1:3" ht="20.25" customHeight="1" x14ac:dyDescent="0.2">
      <c r="A47" s="110" t="s">
        <v>40</v>
      </c>
      <c r="B47" s="158"/>
      <c r="C47" s="142"/>
    </row>
    <row r="48" spans="1:3" ht="20.25" customHeight="1" x14ac:dyDescent="0.2">
      <c r="A48" s="110" t="s">
        <v>12</v>
      </c>
      <c r="B48" s="158"/>
      <c r="C48" s="142"/>
    </row>
    <row r="49" spans="1:3" ht="20.25" customHeight="1" x14ac:dyDescent="0.2">
      <c r="A49" s="110" t="s">
        <v>11</v>
      </c>
      <c r="B49" s="158"/>
      <c r="C49" s="142"/>
    </row>
    <row r="50" spans="1:3" ht="20.25" customHeight="1" x14ac:dyDescent="0.2">
      <c r="A50" s="46" t="s">
        <v>197</v>
      </c>
      <c r="B50" s="149">
        <f>SUM(B42:B49)</f>
        <v>0</v>
      </c>
      <c r="C50" s="150"/>
    </row>
    <row r="51" spans="1:3" ht="21.75" customHeight="1" x14ac:dyDescent="0.2">
      <c r="A51" s="14" t="s">
        <v>159</v>
      </c>
      <c r="B51" s="47" t="s">
        <v>161</v>
      </c>
      <c r="C51" s="47" t="s">
        <v>160</v>
      </c>
    </row>
    <row r="52" spans="1:3" s="50" customFormat="1" ht="21.75" customHeight="1" x14ac:dyDescent="0.2">
      <c r="A52" s="159" t="s">
        <v>198</v>
      </c>
      <c r="B52" s="160"/>
      <c r="C52" s="160"/>
    </row>
    <row r="53" spans="1:3" ht="30.75" customHeight="1" x14ac:dyDescent="0.2">
      <c r="A53" s="110" t="s">
        <v>205</v>
      </c>
      <c r="B53" s="114"/>
      <c r="C53" s="115"/>
    </row>
    <row r="54" spans="1:3" ht="21.75" customHeight="1" x14ac:dyDescent="0.2">
      <c r="A54" s="53" t="s">
        <v>206</v>
      </c>
      <c r="B54" s="114"/>
      <c r="C54" s="115"/>
    </row>
    <row r="55" spans="1:3" ht="21.75" customHeight="1" x14ac:dyDescent="0.2">
      <c r="A55" s="53" t="s">
        <v>207</v>
      </c>
      <c r="B55" s="114"/>
      <c r="C55" s="115"/>
    </row>
    <row r="56" spans="1:3" ht="21.75" customHeight="1" x14ac:dyDescent="0.2">
      <c r="A56" s="110" t="s">
        <v>208</v>
      </c>
      <c r="B56" s="114"/>
      <c r="C56" s="115"/>
    </row>
    <row r="57" spans="1:3" s="50" customFormat="1" ht="21.75" customHeight="1" x14ac:dyDescent="0.2">
      <c r="A57" s="55" t="s">
        <v>182</v>
      </c>
      <c r="B57" s="55" t="s">
        <v>183</v>
      </c>
      <c r="C57" s="55" t="s">
        <v>184</v>
      </c>
    </row>
    <row r="58" spans="1:3" ht="30" customHeight="1" x14ac:dyDescent="0.2">
      <c r="A58" s="54" t="s">
        <v>168</v>
      </c>
      <c r="B58" s="114"/>
      <c r="C58" s="115"/>
    </row>
    <row r="59" spans="1:3" ht="51" x14ac:dyDescent="0.2">
      <c r="A59" s="14" t="s">
        <v>199</v>
      </c>
      <c r="B59" s="14" t="s">
        <v>81</v>
      </c>
      <c r="C59" s="47" t="s">
        <v>185</v>
      </c>
    </row>
    <row r="60" spans="1:3" ht="25.5" x14ac:dyDescent="0.2">
      <c r="A60" s="110" t="s">
        <v>186</v>
      </c>
      <c r="B60" s="114"/>
      <c r="C60" s="115"/>
    </row>
    <row r="61" spans="1:3" ht="20.25" customHeight="1" x14ac:dyDescent="0.2">
      <c r="A61" s="110" t="s">
        <v>195</v>
      </c>
      <c r="B61" s="114"/>
      <c r="C61" s="115"/>
    </row>
    <row r="62" spans="1:3" ht="19.5" customHeight="1" x14ac:dyDescent="0.2">
      <c r="A62" s="110" t="s">
        <v>187</v>
      </c>
      <c r="B62" s="114"/>
      <c r="C62" s="115"/>
    </row>
    <row r="63" spans="1:3" ht="28.5" customHeight="1" x14ac:dyDescent="0.2">
      <c r="A63" s="110" t="s">
        <v>188</v>
      </c>
      <c r="B63" s="114"/>
      <c r="C63" s="115"/>
    </row>
    <row r="64" spans="1:3" ht="38.25" x14ac:dyDescent="0.2">
      <c r="A64" s="110" t="s">
        <v>190</v>
      </c>
      <c r="B64" s="114"/>
      <c r="C64" s="115"/>
    </row>
    <row r="65" spans="1:3" ht="20.25" customHeight="1" x14ac:dyDescent="0.2">
      <c r="A65" s="110" t="s">
        <v>189</v>
      </c>
      <c r="B65" s="114"/>
      <c r="C65" s="115"/>
    </row>
    <row r="66" spans="1:3" ht="27" customHeight="1" x14ac:dyDescent="0.2">
      <c r="A66" s="110" t="s">
        <v>191</v>
      </c>
      <c r="B66" s="114"/>
      <c r="C66" s="115"/>
    </row>
    <row r="67" spans="1:3" ht="20.25" customHeight="1" x14ac:dyDescent="0.2">
      <c r="A67" s="110" t="s">
        <v>192</v>
      </c>
      <c r="B67" s="114"/>
      <c r="C67" s="115"/>
    </row>
    <row r="68" spans="1:3" s="50" customFormat="1" ht="27.75" customHeight="1" x14ac:dyDescent="0.2">
      <c r="A68" s="90" t="s">
        <v>193</v>
      </c>
      <c r="B68" s="116"/>
      <c r="C68" s="115"/>
    </row>
    <row r="69" spans="1:3" ht="28.5" customHeight="1" x14ac:dyDescent="0.2">
      <c r="A69" s="110" t="s">
        <v>194</v>
      </c>
      <c r="B69" s="114"/>
      <c r="C69" s="131" t="s">
        <v>368</v>
      </c>
    </row>
    <row r="70" spans="1:3" ht="28.5" customHeight="1" x14ac:dyDescent="0.2">
      <c r="A70" s="54" t="s">
        <v>215</v>
      </c>
      <c r="B70" s="114"/>
      <c r="C70" s="131" t="s">
        <v>368</v>
      </c>
    </row>
    <row r="71" spans="1:3" ht="28.5" customHeight="1" x14ac:dyDescent="0.2">
      <c r="A71" s="54" t="s">
        <v>200</v>
      </c>
      <c r="B71" s="114"/>
      <c r="C71" s="115"/>
    </row>
    <row r="72" spans="1:3" ht="51" x14ac:dyDescent="0.2">
      <c r="A72" s="14" t="s">
        <v>209</v>
      </c>
      <c r="B72" s="14" t="s">
        <v>81</v>
      </c>
      <c r="C72" s="47" t="s">
        <v>185</v>
      </c>
    </row>
    <row r="73" spans="1:3" ht="27.75" customHeight="1" x14ac:dyDescent="0.2">
      <c r="A73" s="90" t="s">
        <v>152</v>
      </c>
      <c r="B73" s="114"/>
      <c r="C73" s="115"/>
    </row>
    <row r="74" spans="1:3" ht="26.25" customHeight="1" x14ac:dyDescent="0.2">
      <c r="A74" s="90" t="s">
        <v>150</v>
      </c>
      <c r="B74" s="114"/>
      <c r="C74" s="115"/>
    </row>
    <row r="75" spans="1:3" ht="25.5" customHeight="1" x14ac:dyDescent="0.2">
      <c r="A75" s="90" t="s">
        <v>196</v>
      </c>
      <c r="B75" s="114"/>
      <c r="C75" s="115"/>
    </row>
    <row r="76" spans="1:3" ht="21" customHeight="1" x14ac:dyDescent="0.2">
      <c r="A76" s="90" t="s">
        <v>151</v>
      </c>
      <c r="B76" s="114"/>
      <c r="C76" s="115"/>
    </row>
    <row r="77" spans="1:3" ht="33.75" customHeight="1" x14ac:dyDescent="0.2">
      <c r="A77" s="14" t="s">
        <v>210</v>
      </c>
      <c r="B77" s="14" t="s">
        <v>153</v>
      </c>
      <c r="C77" s="47" t="s">
        <v>145</v>
      </c>
    </row>
    <row r="78" spans="1:3" ht="27.75" customHeight="1" x14ac:dyDescent="0.2">
      <c r="A78" s="45"/>
      <c r="B78" s="114"/>
      <c r="C78" s="115"/>
    </row>
    <row r="79" spans="1:3" ht="26.25" customHeight="1" x14ac:dyDescent="0.2">
      <c r="A79" s="45"/>
      <c r="B79" s="114"/>
      <c r="C79" s="115"/>
    </row>
    <row r="80" spans="1:3" ht="25.5" customHeight="1" x14ac:dyDescent="0.2">
      <c r="A80" s="45"/>
      <c r="B80" s="114"/>
      <c r="C80" s="115"/>
    </row>
    <row r="81" spans="1:3" ht="21" customHeight="1" x14ac:dyDescent="0.2">
      <c r="A81" s="45"/>
      <c r="B81" s="114"/>
      <c r="C81" s="115"/>
    </row>
    <row r="82" spans="1:3" s="50" customFormat="1" ht="31.5" customHeight="1" x14ac:dyDescent="0.2">
      <c r="A82" s="14" t="s">
        <v>204</v>
      </c>
      <c r="B82" s="117" t="s">
        <v>146</v>
      </c>
      <c r="C82" s="117" t="s">
        <v>211</v>
      </c>
    </row>
    <row r="83" spans="1:3" ht="56.25" customHeight="1" x14ac:dyDescent="0.2">
      <c r="A83" s="90" t="s">
        <v>201</v>
      </c>
      <c r="B83" s="118"/>
      <c r="C83" s="105"/>
    </row>
    <row r="84" spans="1:3" ht="30.75" customHeight="1" x14ac:dyDescent="0.2">
      <c r="A84" s="90" t="s">
        <v>202</v>
      </c>
      <c r="B84" s="118"/>
      <c r="C84" s="105"/>
    </row>
    <row r="85" spans="1:3" s="50" customFormat="1" ht="82.5" customHeight="1" x14ac:dyDescent="0.2">
      <c r="A85" s="90" t="s">
        <v>203</v>
      </c>
      <c r="B85" s="118"/>
      <c r="C85" s="115"/>
    </row>
    <row r="86" spans="1:3" ht="28.5" customHeight="1" x14ac:dyDescent="0.2">
      <c r="A86" s="48" t="s">
        <v>147</v>
      </c>
      <c r="B86" s="48" t="s">
        <v>148</v>
      </c>
      <c r="C86" s="49"/>
    </row>
    <row r="87" spans="1:3" ht="25.5" customHeight="1" x14ac:dyDescent="0.2">
      <c r="A87" s="90" t="s">
        <v>33</v>
      </c>
      <c r="B87" s="107"/>
      <c r="C87" s="98"/>
    </row>
    <row r="88" spans="1:3" ht="26.25" customHeight="1" x14ac:dyDescent="0.2">
      <c r="A88" s="90" t="s">
        <v>41</v>
      </c>
      <c r="B88" s="107"/>
      <c r="C88" s="98"/>
    </row>
    <row r="89" spans="1:3" ht="20.25" customHeight="1" x14ac:dyDescent="0.2">
      <c r="A89" s="90" t="s">
        <v>127</v>
      </c>
      <c r="B89" s="107"/>
      <c r="C89" s="98"/>
    </row>
    <row r="90" spans="1:3" ht="20.25" customHeight="1" x14ac:dyDescent="0.2">
      <c r="A90" s="25" t="s">
        <v>83</v>
      </c>
      <c r="B90" s="107"/>
      <c r="C90" s="98"/>
    </row>
    <row r="91" spans="1:3" ht="20.25" customHeight="1" x14ac:dyDescent="0.2">
      <c r="A91" s="110" t="s">
        <v>84</v>
      </c>
      <c r="B91" s="107"/>
      <c r="C91" s="98"/>
    </row>
    <row r="92" spans="1:3" ht="20.25" customHeight="1" x14ac:dyDescent="0.2">
      <c r="A92" s="110" t="s">
        <v>85</v>
      </c>
      <c r="B92" s="107"/>
      <c r="C92" s="98"/>
    </row>
    <row r="93" spans="1:3" ht="20.25" customHeight="1" x14ac:dyDescent="0.2">
      <c r="A93" s="110" t="s">
        <v>86</v>
      </c>
      <c r="B93" s="107"/>
      <c r="C93" s="98"/>
    </row>
    <row r="94" spans="1:3" ht="20.25" customHeight="1" x14ac:dyDescent="0.2">
      <c r="A94" s="110" t="s">
        <v>87</v>
      </c>
      <c r="B94" s="107"/>
      <c r="C94" s="98"/>
    </row>
    <row r="95" spans="1:3" ht="32.25" customHeight="1" x14ac:dyDescent="0.2">
      <c r="A95" s="106" t="s">
        <v>338</v>
      </c>
      <c r="B95" s="161" t="s">
        <v>218</v>
      </c>
      <c r="C95" s="162"/>
    </row>
    <row r="96" spans="1:3" ht="20.25" customHeight="1" x14ac:dyDescent="0.2">
      <c r="A96" s="155"/>
      <c r="B96" s="163"/>
      <c r="C96" s="138"/>
    </row>
    <row r="97" spans="1:3" ht="20.25" customHeight="1" x14ac:dyDescent="0.2">
      <c r="A97" s="163"/>
      <c r="B97" s="163"/>
      <c r="C97" s="138"/>
    </row>
    <row r="98" spans="1:3" ht="20.25" customHeight="1" x14ac:dyDescent="0.2">
      <c r="A98" s="177" t="s">
        <v>18</v>
      </c>
      <c r="B98" s="150"/>
      <c r="C98" s="150"/>
    </row>
    <row r="99" spans="1:3" ht="20.25" customHeight="1" x14ac:dyDescent="0.2">
      <c r="A99" s="149" t="s">
        <v>317</v>
      </c>
      <c r="B99" s="150"/>
      <c r="C99" s="150"/>
    </row>
    <row r="100" spans="1:3" ht="20.25" customHeight="1" x14ac:dyDescent="0.2">
      <c r="A100" s="149" t="s">
        <v>19</v>
      </c>
      <c r="B100" s="150"/>
      <c r="C100" s="150"/>
    </row>
    <row r="101" spans="1:3" ht="20.25" customHeight="1" x14ac:dyDescent="0.2">
      <c r="A101" s="149" t="s">
        <v>331</v>
      </c>
      <c r="B101" s="150"/>
      <c r="C101" s="150"/>
    </row>
    <row r="102" spans="1:3" ht="20.25" customHeight="1" x14ac:dyDescent="0.2">
      <c r="A102" s="154" t="s">
        <v>319</v>
      </c>
      <c r="B102" s="150"/>
      <c r="C102" s="150"/>
    </row>
    <row r="103" spans="1:3" ht="95.25" customHeight="1" x14ac:dyDescent="0.2">
      <c r="A103" s="164" t="s">
        <v>339</v>
      </c>
      <c r="B103" s="150"/>
      <c r="C103" s="150"/>
    </row>
  </sheetData>
  <sheetProtection formatRows="0" selectLockedCells="1"/>
  <mergeCells count="60">
    <mergeCell ref="B43:C43"/>
    <mergeCell ref="B44:C44"/>
    <mergeCell ref="B15:C15"/>
    <mergeCell ref="A16:C16"/>
    <mergeCell ref="B17:C17"/>
    <mergeCell ref="B18:C18"/>
    <mergeCell ref="B19:C19"/>
    <mergeCell ref="B20:C20"/>
    <mergeCell ref="A30:C30"/>
    <mergeCell ref="B31:C31"/>
    <mergeCell ref="B32:C32"/>
    <mergeCell ref="B33:C33"/>
    <mergeCell ref="A34:C34"/>
    <mergeCell ref="B27:C27"/>
    <mergeCell ref="B29:C29"/>
    <mergeCell ref="B35:C35"/>
    <mergeCell ref="A103:C103"/>
    <mergeCell ref="B1:C1"/>
    <mergeCell ref="B2:C2"/>
    <mergeCell ref="B3:C3"/>
    <mergeCell ref="A4:C4"/>
    <mergeCell ref="A5:C5"/>
    <mergeCell ref="B21:C21"/>
    <mergeCell ref="B22:C22"/>
    <mergeCell ref="B23:C23"/>
    <mergeCell ref="B24:C24"/>
    <mergeCell ref="B25:C25"/>
    <mergeCell ref="B26:C26"/>
    <mergeCell ref="A98:C98"/>
    <mergeCell ref="A99:C99"/>
    <mergeCell ref="B50:C50"/>
    <mergeCell ref="B37:C37"/>
    <mergeCell ref="A101:C101"/>
    <mergeCell ref="A102:C102"/>
    <mergeCell ref="B38:C38"/>
    <mergeCell ref="B39:C39"/>
    <mergeCell ref="B40:C40"/>
    <mergeCell ref="A41:C41"/>
    <mergeCell ref="B45:C45"/>
    <mergeCell ref="B46:C46"/>
    <mergeCell ref="B47:C47"/>
    <mergeCell ref="B48:C48"/>
    <mergeCell ref="B49:C49"/>
    <mergeCell ref="A52:C52"/>
    <mergeCell ref="A100:C100"/>
    <mergeCell ref="B95:C95"/>
    <mergeCell ref="A96:C97"/>
    <mergeCell ref="B42:C42"/>
    <mergeCell ref="A9:A12"/>
    <mergeCell ref="B9:C9"/>
    <mergeCell ref="B10:C10"/>
    <mergeCell ref="B11:C11"/>
    <mergeCell ref="B12:C12"/>
    <mergeCell ref="B36:C36"/>
    <mergeCell ref="B13:C13"/>
    <mergeCell ref="B28:C28"/>
    <mergeCell ref="B14:C14"/>
    <mergeCell ref="B6:C6"/>
    <mergeCell ref="B7:C7"/>
    <mergeCell ref="B8:C8"/>
  </mergeCells>
  <phoneticPr fontId="14" type="noConversion"/>
  <dataValidations xWindow="534" yWindow="545" count="9">
    <dataValidation type="list" allowBlank="1" showInputMessage="1" showErrorMessage="1" sqref="D1:E1">
      <formula1>"Demande d'autorisation de création, Demande d'autorisation de modification, Demande d'autorisation de transfert"</formula1>
    </dataValidation>
    <dataValidation type="list" allowBlank="1" showInputMessage="1" showErrorMessage="1" sqref="B11 B9 D10:F10">
      <formula1>Inspecteur</formula1>
    </dataValidation>
    <dataValidation allowBlank="1" showInputMessage="1" showErrorMessage="1" prompt="Préciser_x000a_les formes pharmaceutiques" sqref="A62"/>
    <dataValidation allowBlank="1" showInputMessage="1" showErrorMessage="1" prompt="préciser _x000a_- les formes pharmaceutiques_x000a_- les opérations réalisées (fabrication, conditionnement)" sqref="A64"/>
    <dataValidation allowBlank="1" showInputMessage="1" showErrorMessage="1" promptTitle="Pour le compte d'une autre PUI" prompt="Préciser la ou les activités et les établissements concernés" sqref="C70:C71"/>
    <dataValidation allowBlank="1" showInputMessage="1" showErrorMessage="1" promptTitle="Situations exceptionnelles" prompt="La durée de l'autorisation du DGARS ne peut excéder un an." sqref="A56"/>
    <dataValidation allowBlank="1" showInputMessage="1" showErrorMessage="1" promptTitle="Précisions attendues" prompt="Nature du besoin - Durée estimée - Etablissement concerné" sqref="C56"/>
    <dataValidation allowBlank="1" showInputMessage="1" showErrorMessage="1" promptTitle="Modifications substantielles" prompt="Indiquer_x000a_- la date d'autorisation et le site d'exercice des activités autorisées_x000a_-Le cas échéant, si une enquête spécifique est réalisée parallèlement à la présente instruction (en précisant outil et référence de la mission)" sqref="A72"/>
    <dataValidation allowBlank="1" showInputMessage="1" showErrorMessage="1" promptTitle="Identification accompagnateur" prompt="Monsieur/Madame, Prénom, Nom" sqref="B13:C13"/>
  </dataValidations>
  <hyperlinks>
    <hyperlink ref="A23" r:id="rId1"/>
    <hyperlink ref="A29" r:id="rId2" display="Statut"/>
  </hyperlinks>
  <printOptions horizontalCentered="1"/>
  <pageMargins left="0.55118110236220474" right="0.43307086614173229" top="0.51181102362204722" bottom="0.91" header="0.19685039370078741" footer="0.27559055118110237"/>
  <pageSetup paperSize="9" scale="78" orientation="portrait" horizontalDpi="150" verticalDpi="150" r:id="rId3"/>
  <headerFooter alignWithMargins="0">
    <oddHeader>&amp;R&amp;F</oddHeader>
    <oddFooter>&amp;R&amp;P sur &amp;N</oddFooter>
  </headerFooter>
  <rowBreaks count="3" manualBreakCount="3">
    <brk id="40" max="2" man="1"/>
    <brk id="76" max="2" man="1"/>
    <brk id="85" max="2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534" yWindow="545" count="2">
        <x14:dataValidation type="list" allowBlank="1" showInputMessage="1" showErrorMessage="1">
          <x14:formula1>
            <xm:f>Liste!$G$22:$G$23</xm:f>
          </x14:formula1>
          <xm:sqref>D3:E3</xm:sqref>
        </x14:dataValidation>
        <x14:dataValidation type="list" allowBlank="1" showInputMessage="1" showErrorMessage="1">
          <x14:formula1>
            <xm:f>Liste!$H$13:$H$16</xm:f>
          </x14:formula1>
          <xm:sqref>B1:C1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36"/>
  <sheetViews>
    <sheetView view="pageBreakPreview" zoomScaleNormal="100" zoomScaleSheetLayoutView="100" workbookViewId="0">
      <selection activeCell="A15" sqref="A15"/>
    </sheetView>
  </sheetViews>
  <sheetFormatPr baseColWidth="10" defaultRowHeight="20.25" customHeight="1" x14ac:dyDescent="0.2"/>
  <cols>
    <col min="1" max="1" width="57.28515625" style="129" customWidth="1"/>
    <col min="2" max="2" width="16.7109375" style="129" customWidth="1"/>
    <col min="3" max="3" width="42.140625" style="129" customWidth="1"/>
    <col min="4" max="16384" width="11.42578125" style="129"/>
  </cols>
  <sheetData>
    <row r="1" spans="1:3" ht="20.25" customHeight="1" x14ac:dyDescent="0.2">
      <c r="A1" s="184" t="s">
        <v>355</v>
      </c>
      <c r="B1" s="184"/>
      <c r="C1" s="184"/>
    </row>
    <row r="2" spans="1:3" ht="20.25" customHeight="1" x14ac:dyDescent="0.2">
      <c r="A2" s="25" t="s">
        <v>2</v>
      </c>
      <c r="B2" s="185"/>
      <c r="C2" s="185"/>
    </row>
    <row r="3" spans="1:3" ht="20.25" customHeight="1" x14ac:dyDescent="0.2">
      <c r="A3" s="25" t="s">
        <v>102</v>
      </c>
      <c r="B3" s="150"/>
      <c r="C3" s="150"/>
    </row>
    <row r="4" spans="1:3" ht="20.25" customHeight="1" x14ac:dyDescent="0.2">
      <c r="A4" s="25" t="s">
        <v>357</v>
      </c>
      <c r="B4" s="130"/>
      <c r="C4" s="25"/>
    </row>
    <row r="5" spans="1:3" ht="20.25" customHeight="1" x14ac:dyDescent="0.2">
      <c r="A5" s="25" t="s">
        <v>356</v>
      </c>
      <c r="B5" s="186"/>
      <c r="C5" s="186"/>
    </row>
    <row r="6" spans="1:3" ht="20.25" customHeight="1" x14ac:dyDescent="0.2">
      <c r="A6" s="25" t="s">
        <v>358</v>
      </c>
      <c r="B6" s="150"/>
      <c r="C6" s="150"/>
    </row>
    <row r="7" spans="1:3" ht="20.25" customHeight="1" x14ac:dyDescent="0.2">
      <c r="A7" s="25" t="s">
        <v>359</v>
      </c>
      <c r="B7" s="150"/>
      <c r="C7" s="150"/>
    </row>
    <row r="8" spans="1:3" ht="20.25" customHeight="1" x14ac:dyDescent="0.2">
      <c r="A8" s="25" t="s">
        <v>360</v>
      </c>
      <c r="B8" s="150"/>
      <c r="C8" s="150"/>
    </row>
    <row r="9" spans="1:3" ht="20.25" customHeight="1" x14ac:dyDescent="0.2">
      <c r="A9" s="25" t="s">
        <v>361</v>
      </c>
      <c r="B9" s="150"/>
      <c r="C9" s="150"/>
    </row>
    <row r="10" spans="1:3" ht="20.25" customHeight="1" x14ac:dyDescent="0.2">
      <c r="A10" s="25" t="s">
        <v>15</v>
      </c>
      <c r="B10" s="150"/>
      <c r="C10" s="150"/>
    </row>
    <row r="11" spans="1:3" ht="20.25" customHeight="1" x14ac:dyDescent="0.2">
      <c r="A11" s="128" t="s">
        <v>371</v>
      </c>
      <c r="B11" s="150"/>
      <c r="C11" s="150"/>
    </row>
    <row r="12" spans="1:3" ht="12.75" x14ac:dyDescent="0.2">
      <c r="A12" s="132" t="s">
        <v>372</v>
      </c>
      <c r="B12" s="150"/>
      <c r="C12" s="150"/>
    </row>
    <row r="13" spans="1:3" ht="12.75" x14ac:dyDescent="0.2">
      <c r="A13" s="132" t="s">
        <v>373</v>
      </c>
      <c r="B13" s="150"/>
      <c r="C13" s="150"/>
    </row>
    <row r="14" spans="1:3" ht="12.75" x14ac:dyDescent="0.2">
      <c r="A14" s="132" t="s">
        <v>374</v>
      </c>
      <c r="B14" s="150"/>
      <c r="C14" s="150"/>
    </row>
    <row r="15" spans="1:3" ht="12.75" x14ac:dyDescent="0.2">
      <c r="A15" s="132" t="s">
        <v>385</v>
      </c>
      <c r="B15" s="150"/>
      <c r="C15" s="150"/>
    </row>
    <row r="16" spans="1:3" ht="12.75" x14ac:dyDescent="0.2">
      <c r="A16" s="132" t="s">
        <v>375</v>
      </c>
      <c r="B16" s="150"/>
      <c r="C16" s="150"/>
    </row>
    <row r="17" spans="1:3" ht="12.75" x14ac:dyDescent="0.2">
      <c r="A17" s="132" t="s">
        <v>376</v>
      </c>
      <c r="B17" s="150"/>
      <c r="C17" s="150"/>
    </row>
    <row r="18" spans="1:3" ht="12.75" x14ac:dyDescent="0.2">
      <c r="A18" s="132" t="s">
        <v>377</v>
      </c>
      <c r="B18" s="150"/>
      <c r="C18" s="150"/>
    </row>
    <row r="19" spans="1:3" ht="12.75" x14ac:dyDescent="0.2">
      <c r="A19" s="132" t="s">
        <v>380</v>
      </c>
      <c r="B19" s="150"/>
      <c r="C19" s="150"/>
    </row>
    <row r="20" spans="1:3" ht="12.75" x14ac:dyDescent="0.2">
      <c r="A20" s="132" t="s">
        <v>378</v>
      </c>
      <c r="B20" s="150"/>
      <c r="C20" s="150"/>
    </row>
    <row r="21" spans="1:3" ht="12.75" x14ac:dyDescent="0.2">
      <c r="A21" s="132" t="s">
        <v>379</v>
      </c>
      <c r="B21" s="150"/>
      <c r="C21" s="150"/>
    </row>
    <row r="22" spans="1:3" ht="60.75" customHeight="1" x14ac:dyDescent="0.2">
      <c r="A22" s="25" t="s">
        <v>48</v>
      </c>
      <c r="B22" s="187" t="s">
        <v>362</v>
      </c>
      <c r="C22" s="150"/>
    </row>
    <row r="23" spans="1:3" ht="20.25" customHeight="1" x14ac:dyDescent="0.2">
      <c r="A23" s="184" t="s">
        <v>363</v>
      </c>
      <c r="B23" s="184"/>
      <c r="C23" s="184"/>
    </row>
    <row r="24" spans="1:3" ht="20.25" customHeight="1" x14ac:dyDescent="0.2">
      <c r="A24" s="25" t="s">
        <v>2</v>
      </c>
      <c r="B24" s="185"/>
      <c r="C24" s="185"/>
    </row>
    <row r="25" spans="1:3" ht="20.25" customHeight="1" x14ac:dyDescent="0.2">
      <c r="A25" s="25" t="s">
        <v>102</v>
      </c>
      <c r="B25" s="150"/>
      <c r="C25" s="150"/>
    </row>
    <row r="26" spans="1:3" ht="20.25" customHeight="1" x14ac:dyDescent="0.2">
      <c r="A26" s="25" t="s">
        <v>357</v>
      </c>
      <c r="B26" s="130"/>
      <c r="C26" s="25"/>
    </row>
    <row r="27" spans="1:3" ht="20.25" customHeight="1" x14ac:dyDescent="0.2">
      <c r="A27" s="25" t="s">
        <v>356</v>
      </c>
      <c r="B27" s="186"/>
      <c r="C27" s="186"/>
    </row>
    <row r="28" spans="1:3" ht="20.25" customHeight="1" x14ac:dyDescent="0.2">
      <c r="A28" s="25" t="s">
        <v>358</v>
      </c>
      <c r="B28" s="150"/>
      <c r="C28" s="150"/>
    </row>
    <row r="29" spans="1:3" ht="20.25" customHeight="1" x14ac:dyDescent="0.2">
      <c r="A29" s="25" t="s">
        <v>359</v>
      </c>
      <c r="B29" s="150"/>
      <c r="C29" s="150"/>
    </row>
    <row r="30" spans="1:3" ht="20.25" customHeight="1" x14ac:dyDescent="0.2">
      <c r="A30" s="25" t="s">
        <v>360</v>
      </c>
      <c r="B30" s="150"/>
      <c r="C30" s="150"/>
    </row>
    <row r="31" spans="1:3" ht="20.25" customHeight="1" x14ac:dyDescent="0.2">
      <c r="A31" s="25" t="s">
        <v>361</v>
      </c>
      <c r="B31" s="150"/>
      <c r="C31" s="150"/>
    </row>
    <row r="32" spans="1:3" ht="20.25" customHeight="1" x14ac:dyDescent="0.2">
      <c r="A32" s="25" t="s">
        <v>15</v>
      </c>
      <c r="B32" s="150"/>
      <c r="C32" s="150"/>
    </row>
    <row r="33" spans="1:3" ht="20.25" customHeight="1" x14ac:dyDescent="0.2">
      <c r="A33" s="128" t="s">
        <v>371</v>
      </c>
      <c r="B33" s="150"/>
      <c r="C33" s="150"/>
    </row>
    <row r="34" spans="1:3" ht="12.75" x14ac:dyDescent="0.2">
      <c r="A34" s="132" t="s">
        <v>372</v>
      </c>
      <c r="B34" s="150"/>
      <c r="C34" s="150"/>
    </row>
    <row r="35" spans="1:3" ht="12.75" x14ac:dyDescent="0.2">
      <c r="A35" s="132" t="s">
        <v>373</v>
      </c>
      <c r="B35" s="150"/>
      <c r="C35" s="150"/>
    </row>
    <row r="36" spans="1:3" ht="12.75" x14ac:dyDescent="0.2">
      <c r="A36" s="132" t="s">
        <v>374</v>
      </c>
      <c r="B36" s="150"/>
      <c r="C36" s="150"/>
    </row>
    <row r="37" spans="1:3" ht="12.75" x14ac:dyDescent="0.2">
      <c r="A37" s="132" t="s">
        <v>385</v>
      </c>
      <c r="B37" s="150"/>
      <c r="C37" s="150"/>
    </row>
    <row r="38" spans="1:3" ht="12.75" x14ac:dyDescent="0.2">
      <c r="A38" s="132" t="s">
        <v>375</v>
      </c>
      <c r="B38" s="150"/>
      <c r="C38" s="150"/>
    </row>
    <row r="39" spans="1:3" ht="12.75" x14ac:dyDescent="0.2">
      <c r="A39" s="132" t="s">
        <v>376</v>
      </c>
      <c r="B39" s="150"/>
      <c r="C39" s="150"/>
    </row>
    <row r="40" spans="1:3" ht="12.75" x14ac:dyDescent="0.2">
      <c r="A40" s="132" t="s">
        <v>377</v>
      </c>
      <c r="B40" s="150"/>
      <c r="C40" s="150"/>
    </row>
    <row r="41" spans="1:3" ht="12.75" x14ac:dyDescent="0.2">
      <c r="A41" s="132" t="s">
        <v>380</v>
      </c>
      <c r="B41" s="150"/>
      <c r="C41" s="150"/>
    </row>
    <row r="42" spans="1:3" ht="12.75" x14ac:dyDescent="0.2">
      <c r="A42" s="132" t="s">
        <v>378</v>
      </c>
      <c r="B42" s="150"/>
      <c r="C42" s="150"/>
    </row>
    <row r="43" spans="1:3" ht="12.75" x14ac:dyDescent="0.2">
      <c r="A43" s="132" t="s">
        <v>379</v>
      </c>
      <c r="B43" s="150"/>
      <c r="C43" s="150"/>
    </row>
    <row r="44" spans="1:3" ht="59.25" customHeight="1" x14ac:dyDescent="0.2">
      <c r="A44" s="25" t="s">
        <v>48</v>
      </c>
      <c r="B44" s="187" t="s">
        <v>362</v>
      </c>
      <c r="C44" s="150"/>
    </row>
    <row r="45" spans="1:3" ht="20.25" customHeight="1" x14ac:dyDescent="0.2">
      <c r="A45" s="184" t="s">
        <v>364</v>
      </c>
      <c r="B45" s="184"/>
      <c r="C45" s="184"/>
    </row>
    <row r="46" spans="1:3" ht="20.25" customHeight="1" x14ac:dyDescent="0.2">
      <c r="A46" s="25" t="s">
        <v>2</v>
      </c>
      <c r="B46" s="185"/>
      <c r="C46" s="185"/>
    </row>
    <row r="47" spans="1:3" ht="20.25" customHeight="1" x14ac:dyDescent="0.2">
      <c r="A47" s="25" t="s">
        <v>102</v>
      </c>
      <c r="B47" s="150"/>
      <c r="C47" s="150"/>
    </row>
    <row r="48" spans="1:3" ht="20.25" customHeight="1" x14ac:dyDescent="0.2">
      <c r="A48" s="25" t="s">
        <v>357</v>
      </c>
      <c r="B48" s="130"/>
      <c r="C48" s="127"/>
    </row>
    <row r="49" spans="1:3" ht="20.25" customHeight="1" x14ac:dyDescent="0.2">
      <c r="A49" s="25" t="s">
        <v>356</v>
      </c>
      <c r="B49" s="186"/>
      <c r="C49" s="186"/>
    </row>
    <row r="50" spans="1:3" ht="20.25" customHeight="1" x14ac:dyDescent="0.2">
      <c r="A50" s="25" t="s">
        <v>358</v>
      </c>
      <c r="B50" s="150"/>
      <c r="C50" s="150"/>
    </row>
    <row r="51" spans="1:3" ht="20.25" customHeight="1" x14ac:dyDescent="0.2">
      <c r="A51" s="25" t="s">
        <v>359</v>
      </c>
      <c r="B51" s="150"/>
      <c r="C51" s="150"/>
    </row>
    <row r="52" spans="1:3" ht="20.25" customHeight="1" x14ac:dyDescent="0.2">
      <c r="A52" s="25" t="s">
        <v>360</v>
      </c>
      <c r="B52" s="150"/>
      <c r="C52" s="150"/>
    </row>
    <row r="53" spans="1:3" ht="20.25" customHeight="1" x14ac:dyDescent="0.2">
      <c r="A53" s="25" t="s">
        <v>361</v>
      </c>
      <c r="B53" s="150"/>
      <c r="C53" s="150"/>
    </row>
    <row r="54" spans="1:3" ht="20.25" customHeight="1" x14ac:dyDescent="0.2">
      <c r="A54" s="25" t="s">
        <v>15</v>
      </c>
      <c r="B54" s="150"/>
      <c r="C54" s="150"/>
    </row>
    <row r="55" spans="1:3" ht="20.25" customHeight="1" x14ac:dyDescent="0.2">
      <c r="A55" s="25" t="s">
        <v>370</v>
      </c>
      <c r="B55" s="188"/>
      <c r="C55" s="189"/>
    </row>
    <row r="56" spans="1:3" ht="20.25" customHeight="1" x14ac:dyDescent="0.2">
      <c r="A56" s="128" t="s">
        <v>371</v>
      </c>
      <c r="B56" s="150"/>
      <c r="C56" s="150"/>
    </row>
    <row r="57" spans="1:3" ht="12.75" x14ac:dyDescent="0.2">
      <c r="A57" s="132" t="s">
        <v>372</v>
      </c>
      <c r="B57" s="150"/>
      <c r="C57" s="150"/>
    </row>
    <row r="58" spans="1:3" ht="12.75" x14ac:dyDescent="0.2">
      <c r="A58" s="132" t="s">
        <v>373</v>
      </c>
      <c r="B58" s="150"/>
      <c r="C58" s="150"/>
    </row>
    <row r="59" spans="1:3" ht="12.75" x14ac:dyDescent="0.2">
      <c r="A59" s="132" t="s">
        <v>374</v>
      </c>
      <c r="B59" s="150"/>
      <c r="C59" s="150"/>
    </row>
    <row r="60" spans="1:3" ht="12.75" x14ac:dyDescent="0.2">
      <c r="A60" s="132" t="s">
        <v>385</v>
      </c>
      <c r="B60" s="150"/>
      <c r="C60" s="150"/>
    </row>
    <row r="61" spans="1:3" ht="12.75" x14ac:dyDescent="0.2">
      <c r="A61" s="132" t="s">
        <v>375</v>
      </c>
      <c r="B61" s="150"/>
      <c r="C61" s="150"/>
    </row>
    <row r="62" spans="1:3" ht="12.75" x14ac:dyDescent="0.2">
      <c r="A62" s="132" t="s">
        <v>376</v>
      </c>
      <c r="B62" s="150"/>
      <c r="C62" s="150"/>
    </row>
    <row r="63" spans="1:3" ht="12.75" x14ac:dyDescent="0.2">
      <c r="A63" s="132" t="s">
        <v>377</v>
      </c>
      <c r="B63" s="150"/>
      <c r="C63" s="150"/>
    </row>
    <row r="64" spans="1:3" ht="12.75" x14ac:dyDescent="0.2">
      <c r="A64" s="132" t="s">
        <v>380</v>
      </c>
      <c r="B64" s="150"/>
      <c r="C64" s="150"/>
    </row>
    <row r="65" spans="1:3" ht="12.75" x14ac:dyDescent="0.2">
      <c r="A65" s="132" t="s">
        <v>378</v>
      </c>
      <c r="B65" s="150"/>
      <c r="C65" s="150"/>
    </row>
    <row r="66" spans="1:3" ht="12.75" x14ac:dyDescent="0.2">
      <c r="A66" s="132" t="s">
        <v>379</v>
      </c>
      <c r="B66" s="150"/>
      <c r="C66" s="150"/>
    </row>
    <row r="67" spans="1:3" ht="62.25" customHeight="1" x14ac:dyDescent="0.2">
      <c r="A67" s="25" t="s">
        <v>48</v>
      </c>
      <c r="B67" s="187" t="s">
        <v>362</v>
      </c>
      <c r="C67" s="150"/>
    </row>
    <row r="68" spans="1:3" ht="20.25" customHeight="1" x14ac:dyDescent="0.2">
      <c r="A68" s="184" t="s">
        <v>365</v>
      </c>
      <c r="B68" s="184"/>
      <c r="C68" s="184"/>
    </row>
    <row r="69" spans="1:3" ht="20.25" customHeight="1" x14ac:dyDescent="0.2">
      <c r="A69" s="25" t="s">
        <v>2</v>
      </c>
      <c r="B69" s="185"/>
      <c r="C69" s="185"/>
    </row>
    <row r="70" spans="1:3" ht="20.25" customHeight="1" x14ac:dyDescent="0.2">
      <c r="A70" s="25" t="s">
        <v>102</v>
      </c>
      <c r="B70" s="150"/>
      <c r="C70" s="150"/>
    </row>
    <row r="71" spans="1:3" ht="20.25" customHeight="1" x14ac:dyDescent="0.2">
      <c r="A71" s="25" t="s">
        <v>357</v>
      </c>
      <c r="B71" s="130"/>
      <c r="C71" s="127"/>
    </row>
    <row r="72" spans="1:3" ht="20.25" customHeight="1" x14ac:dyDescent="0.2">
      <c r="A72" s="25" t="s">
        <v>356</v>
      </c>
      <c r="B72" s="186"/>
      <c r="C72" s="186"/>
    </row>
    <row r="73" spans="1:3" ht="20.25" customHeight="1" x14ac:dyDescent="0.2">
      <c r="A73" s="25" t="s">
        <v>358</v>
      </c>
      <c r="B73" s="150"/>
      <c r="C73" s="150"/>
    </row>
    <row r="74" spans="1:3" ht="20.25" customHeight="1" x14ac:dyDescent="0.2">
      <c r="A74" s="25" t="s">
        <v>359</v>
      </c>
      <c r="B74" s="150"/>
      <c r="C74" s="150"/>
    </row>
    <row r="75" spans="1:3" ht="20.25" customHeight="1" x14ac:dyDescent="0.2">
      <c r="A75" s="25" t="s">
        <v>360</v>
      </c>
      <c r="B75" s="150"/>
      <c r="C75" s="150"/>
    </row>
    <row r="76" spans="1:3" ht="20.25" customHeight="1" x14ac:dyDescent="0.2">
      <c r="A76" s="25" t="s">
        <v>361</v>
      </c>
      <c r="B76" s="150"/>
      <c r="C76" s="150"/>
    </row>
    <row r="77" spans="1:3" ht="20.25" customHeight="1" x14ac:dyDescent="0.2">
      <c r="A77" s="25" t="s">
        <v>15</v>
      </c>
      <c r="B77" s="150"/>
      <c r="C77" s="150"/>
    </row>
    <row r="78" spans="1:3" ht="20.25" customHeight="1" x14ac:dyDescent="0.2">
      <c r="A78" s="25" t="s">
        <v>370</v>
      </c>
      <c r="B78" s="188"/>
      <c r="C78" s="189"/>
    </row>
    <row r="79" spans="1:3" ht="20.25" customHeight="1" x14ac:dyDescent="0.2">
      <c r="A79" s="128" t="s">
        <v>371</v>
      </c>
      <c r="B79" s="150"/>
      <c r="C79" s="150"/>
    </row>
    <row r="80" spans="1:3" ht="12.75" x14ac:dyDescent="0.2">
      <c r="A80" s="132" t="s">
        <v>372</v>
      </c>
      <c r="B80" s="150"/>
      <c r="C80" s="150"/>
    </row>
    <row r="81" spans="1:3" ht="12.75" x14ac:dyDescent="0.2">
      <c r="A81" s="132" t="s">
        <v>373</v>
      </c>
      <c r="B81" s="150"/>
      <c r="C81" s="150"/>
    </row>
    <row r="82" spans="1:3" ht="12.75" x14ac:dyDescent="0.2">
      <c r="A82" s="132" t="s">
        <v>374</v>
      </c>
      <c r="B82" s="150"/>
      <c r="C82" s="150"/>
    </row>
    <row r="83" spans="1:3" ht="12.75" x14ac:dyDescent="0.2">
      <c r="A83" s="132" t="s">
        <v>385</v>
      </c>
      <c r="B83" s="150"/>
      <c r="C83" s="150"/>
    </row>
    <row r="84" spans="1:3" ht="12.75" x14ac:dyDescent="0.2">
      <c r="A84" s="132" t="s">
        <v>375</v>
      </c>
      <c r="B84" s="150"/>
      <c r="C84" s="150"/>
    </row>
    <row r="85" spans="1:3" ht="12.75" x14ac:dyDescent="0.2">
      <c r="A85" s="132" t="s">
        <v>376</v>
      </c>
      <c r="B85" s="150"/>
      <c r="C85" s="150"/>
    </row>
    <row r="86" spans="1:3" ht="12.75" x14ac:dyDescent="0.2">
      <c r="A86" s="132" t="s">
        <v>377</v>
      </c>
      <c r="B86" s="150"/>
      <c r="C86" s="150"/>
    </row>
    <row r="87" spans="1:3" ht="12.75" x14ac:dyDescent="0.2">
      <c r="A87" s="132" t="s">
        <v>380</v>
      </c>
      <c r="B87" s="150"/>
      <c r="C87" s="150"/>
    </row>
    <row r="88" spans="1:3" ht="12.75" x14ac:dyDescent="0.2">
      <c r="A88" s="132" t="s">
        <v>378</v>
      </c>
      <c r="B88" s="150"/>
      <c r="C88" s="150"/>
    </row>
    <row r="89" spans="1:3" ht="12.75" x14ac:dyDescent="0.2">
      <c r="A89" s="132" t="s">
        <v>379</v>
      </c>
      <c r="B89" s="150"/>
      <c r="C89" s="150"/>
    </row>
    <row r="90" spans="1:3" ht="60.75" customHeight="1" x14ac:dyDescent="0.2">
      <c r="A90" s="25" t="s">
        <v>48</v>
      </c>
      <c r="B90" s="187" t="s">
        <v>362</v>
      </c>
      <c r="C90" s="150"/>
    </row>
    <row r="91" spans="1:3" ht="20.25" customHeight="1" x14ac:dyDescent="0.2">
      <c r="A91" s="184" t="s">
        <v>366</v>
      </c>
      <c r="B91" s="184"/>
      <c r="C91" s="184"/>
    </row>
    <row r="92" spans="1:3" ht="20.25" customHeight="1" x14ac:dyDescent="0.2">
      <c r="A92" s="25" t="s">
        <v>2</v>
      </c>
      <c r="B92" s="185"/>
      <c r="C92" s="185"/>
    </row>
    <row r="93" spans="1:3" ht="20.25" customHeight="1" x14ac:dyDescent="0.2">
      <c r="A93" s="25" t="s">
        <v>102</v>
      </c>
      <c r="B93" s="150"/>
      <c r="C93" s="150"/>
    </row>
    <row r="94" spans="1:3" ht="20.25" customHeight="1" x14ac:dyDescent="0.2">
      <c r="A94" s="25" t="s">
        <v>357</v>
      </c>
      <c r="B94" s="130"/>
      <c r="C94" s="127"/>
    </row>
    <row r="95" spans="1:3" ht="20.25" customHeight="1" x14ac:dyDescent="0.2">
      <c r="A95" s="25" t="s">
        <v>356</v>
      </c>
      <c r="B95" s="186"/>
      <c r="C95" s="186"/>
    </row>
    <row r="96" spans="1:3" ht="20.25" customHeight="1" x14ac:dyDescent="0.2">
      <c r="A96" s="25" t="s">
        <v>358</v>
      </c>
      <c r="B96" s="150"/>
      <c r="C96" s="150"/>
    </row>
    <row r="97" spans="1:3" ht="20.25" customHeight="1" x14ac:dyDescent="0.2">
      <c r="A97" s="25" t="s">
        <v>359</v>
      </c>
      <c r="B97" s="150"/>
      <c r="C97" s="150"/>
    </row>
    <row r="98" spans="1:3" ht="20.25" customHeight="1" x14ac:dyDescent="0.2">
      <c r="A98" s="25" t="s">
        <v>360</v>
      </c>
      <c r="B98" s="150"/>
      <c r="C98" s="150"/>
    </row>
    <row r="99" spans="1:3" ht="20.25" customHeight="1" x14ac:dyDescent="0.2">
      <c r="A99" s="25" t="s">
        <v>361</v>
      </c>
      <c r="B99" s="150"/>
      <c r="C99" s="150"/>
    </row>
    <row r="100" spans="1:3" ht="20.25" customHeight="1" x14ac:dyDescent="0.2">
      <c r="A100" s="25" t="s">
        <v>15</v>
      </c>
      <c r="B100" s="150"/>
      <c r="C100" s="150"/>
    </row>
    <row r="101" spans="1:3" ht="20.25" customHeight="1" x14ac:dyDescent="0.2">
      <c r="A101" s="25" t="s">
        <v>370</v>
      </c>
      <c r="B101" s="188"/>
      <c r="C101" s="189"/>
    </row>
    <row r="102" spans="1:3" ht="20.25" customHeight="1" x14ac:dyDescent="0.2">
      <c r="A102" s="128" t="s">
        <v>371</v>
      </c>
      <c r="B102" s="150"/>
      <c r="C102" s="150"/>
    </row>
    <row r="103" spans="1:3" ht="12.75" x14ac:dyDescent="0.2">
      <c r="A103" s="132" t="s">
        <v>372</v>
      </c>
      <c r="B103" s="150"/>
      <c r="C103" s="150"/>
    </row>
    <row r="104" spans="1:3" ht="12.75" x14ac:dyDescent="0.2">
      <c r="A104" s="132" t="s">
        <v>373</v>
      </c>
      <c r="B104" s="150"/>
      <c r="C104" s="150"/>
    </row>
    <row r="105" spans="1:3" ht="12.75" x14ac:dyDescent="0.2">
      <c r="A105" s="132" t="s">
        <v>374</v>
      </c>
      <c r="B105" s="150"/>
      <c r="C105" s="150"/>
    </row>
    <row r="106" spans="1:3" ht="12.75" x14ac:dyDescent="0.2">
      <c r="A106" s="132" t="s">
        <v>385</v>
      </c>
      <c r="B106" s="150"/>
      <c r="C106" s="150"/>
    </row>
    <row r="107" spans="1:3" ht="12.75" x14ac:dyDescent="0.2">
      <c r="A107" s="132" t="s">
        <v>375</v>
      </c>
      <c r="B107" s="150"/>
      <c r="C107" s="150"/>
    </row>
    <row r="108" spans="1:3" ht="12.75" x14ac:dyDescent="0.2">
      <c r="A108" s="132" t="s">
        <v>376</v>
      </c>
      <c r="B108" s="150"/>
      <c r="C108" s="150"/>
    </row>
    <row r="109" spans="1:3" ht="12.75" x14ac:dyDescent="0.2">
      <c r="A109" s="132" t="s">
        <v>377</v>
      </c>
      <c r="B109" s="150"/>
      <c r="C109" s="150"/>
    </row>
    <row r="110" spans="1:3" ht="12.75" x14ac:dyDescent="0.2">
      <c r="A110" s="132" t="s">
        <v>380</v>
      </c>
      <c r="B110" s="150"/>
      <c r="C110" s="150"/>
    </row>
    <row r="111" spans="1:3" ht="12.75" x14ac:dyDescent="0.2">
      <c r="A111" s="132" t="s">
        <v>378</v>
      </c>
      <c r="B111" s="150"/>
      <c r="C111" s="150"/>
    </row>
    <row r="112" spans="1:3" ht="12.75" x14ac:dyDescent="0.2">
      <c r="A112" s="132" t="s">
        <v>379</v>
      </c>
      <c r="B112" s="150"/>
      <c r="C112" s="150"/>
    </row>
    <row r="113" spans="1:3" ht="60" customHeight="1" x14ac:dyDescent="0.2">
      <c r="A113" s="25" t="s">
        <v>48</v>
      </c>
      <c r="B113" s="187" t="s">
        <v>362</v>
      </c>
      <c r="C113" s="150"/>
    </row>
    <row r="114" spans="1:3" ht="20.25" customHeight="1" x14ac:dyDescent="0.2">
      <c r="A114" s="184" t="s">
        <v>367</v>
      </c>
      <c r="B114" s="184"/>
      <c r="C114" s="184"/>
    </row>
    <row r="115" spans="1:3" ht="20.25" customHeight="1" x14ac:dyDescent="0.2">
      <c r="A115" s="25" t="s">
        <v>2</v>
      </c>
      <c r="B115" s="185"/>
      <c r="C115" s="185"/>
    </row>
    <row r="116" spans="1:3" ht="20.25" customHeight="1" x14ac:dyDescent="0.2">
      <c r="A116" s="25" t="s">
        <v>102</v>
      </c>
      <c r="B116" s="150"/>
      <c r="C116" s="150"/>
    </row>
    <row r="117" spans="1:3" ht="20.25" customHeight="1" x14ac:dyDescent="0.2">
      <c r="A117" s="25" t="s">
        <v>357</v>
      </c>
      <c r="B117" s="130"/>
      <c r="C117" s="127"/>
    </row>
    <row r="118" spans="1:3" ht="20.25" customHeight="1" x14ac:dyDescent="0.2">
      <c r="A118" s="25" t="s">
        <v>356</v>
      </c>
      <c r="B118" s="186"/>
      <c r="C118" s="186"/>
    </row>
    <row r="119" spans="1:3" ht="20.25" customHeight="1" x14ac:dyDescent="0.2">
      <c r="A119" s="25" t="s">
        <v>358</v>
      </c>
      <c r="B119" s="150"/>
      <c r="C119" s="150"/>
    </row>
    <row r="120" spans="1:3" ht="20.25" customHeight="1" x14ac:dyDescent="0.2">
      <c r="A120" s="25" t="s">
        <v>359</v>
      </c>
      <c r="B120" s="150"/>
      <c r="C120" s="150"/>
    </row>
    <row r="121" spans="1:3" ht="20.25" customHeight="1" x14ac:dyDescent="0.2">
      <c r="A121" s="25" t="s">
        <v>360</v>
      </c>
      <c r="B121" s="150"/>
      <c r="C121" s="150"/>
    </row>
    <row r="122" spans="1:3" ht="20.25" customHeight="1" x14ac:dyDescent="0.2">
      <c r="A122" s="25" t="s">
        <v>361</v>
      </c>
      <c r="B122" s="150"/>
      <c r="C122" s="150"/>
    </row>
    <row r="123" spans="1:3" ht="20.25" customHeight="1" x14ac:dyDescent="0.2">
      <c r="A123" s="25" t="s">
        <v>15</v>
      </c>
      <c r="B123" s="150"/>
      <c r="C123" s="150"/>
    </row>
    <row r="124" spans="1:3" ht="20.25" customHeight="1" x14ac:dyDescent="0.2">
      <c r="A124" s="25" t="s">
        <v>370</v>
      </c>
      <c r="B124" s="188"/>
      <c r="C124" s="189"/>
    </row>
    <row r="125" spans="1:3" ht="20.25" customHeight="1" x14ac:dyDescent="0.2">
      <c r="A125" s="128" t="s">
        <v>371</v>
      </c>
      <c r="B125" s="150"/>
      <c r="C125" s="150"/>
    </row>
    <row r="126" spans="1:3" ht="12.75" x14ac:dyDescent="0.2">
      <c r="A126" s="132" t="s">
        <v>372</v>
      </c>
      <c r="B126" s="150"/>
      <c r="C126" s="150"/>
    </row>
    <row r="127" spans="1:3" ht="12.75" x14ac:dyDescent="0.2">
      <c r="A127" s="132" t="s">
        <v>373</v>
      </c>
      <c r="B127" s="150"/>
      <c r="C127" s="150"/>
    </row>
    <row r="128" spans="1:3" ht="12.75" x14ac:dyDescent="0.2">
      <c r="A128" s="132" t="s">
        <v>374</v>
      </c>
      <c r="B128" s="150"/>
      <c r="C128" s="150"/>
    </row>
    <row r="129" spans="1:3" ht="12.75" x14ac:dyDescent="0.2">
      <c r="A129" s="132" t="s">
        <v>385</v>
      </c>
      <c r="B129" s="150"/>
      <c r="C129" s="150"/>
    </row>
    <row r="130" spans="1:3" ht="12.75" x14ac:dyDescent="0.2">
      <c r="A130" s="132" t="s">
        <v>375</v>
      </c>
      <c r="B130" s="150"/>
      <c r="C130" s="150"/>
    </row>
    <row r="131" spans="1:3" ht="12.75" x14ac:dyDescent="0.2">
      <c r="A131" s="132" t="s">
        <v>376</v>
      </c>
      <c r="B131" s="150"/>
      <c r="C131" s="150"/>
    </row>
    <row r="132" spans="1:3" ht="12.75" x14ac:dyDescent="0.2">
      <c r="A132" s="132" t="s">
        <v>377</v>
      </c>
      <c r="B132" s="150"/>
      <c r="C132" s="150"/>
    </row>
    <row r="133" spans="1:3" ht="12.75" x14ac:dyDescent="0.2">
      <c r="A133" s="132" t="s">
        <v>380</v>
      </c>
      <c r="B133" s="150"/>
      <c r="C133" s="150"/>
    </row>
    <row r="134" spans="1:3" ht="12.75" x14ac:dyDescent="0.2">
      <c r="A134" s="132" t="s">
        <v>378</v>
      </c>
      <c r="B134" s="150"/>
      <c r="C134" s="150"/>
    </row>
    <row r="135" spans="1:3" ht="12.75" x14ac:dyDescent="0.2">
      <c r="A135" s="132" t="s">
        <v>379</v>
      </c>
      <c r="B135" s="150"/>
      <c r="C135" s="150"/>
    </row>
    <row r="136" spans="1:3" ht="60" customHeight="1" x14ac:dyDescent="0.2">
      <c r="A136" s="25" t="s">
        <v>48</v>
      </c>
      <c r="B136" s="187" t="s">
        <v>362</v>
      </c>
      <c r="C136" s="150"/>
    </row>
  </sheetData>
  <mergeCells count="130">
    <mergeCell ref="B111:C111"/>
    <mergeCell ref="B112:C112"/>
    <mergeCell ref="B125:C125"/>
    <mergeCell ref="B126:C126"/>
    <mergeCell ref="B127:C127"/>
    <mergeCell ref="B124:C124"/>
    <mergeCell ref="B119:C119"/>
    <mergeCell ref="B120:C120"/>
    <mergeCell ref="B121:C121"/>
    <mergeCell ref="B122:C122"/>
    <mergeCell ref="B123:C123"/>
    <mergeCell ref="B66:C66"/>
    <mergeCell ref="B79:C79"/>
    <mergeCell ref="B80:C80"/>
    <mergeCell ref="B81:C81"/>
    <mergeCell ref="B82:C82"/>
    <mergeCell ref="B83:C83"/>
    <mergeCell ref="B101:C101"/>
    <mergeCell ref="B93:C93"/>
    <mergeCell ref="B95:C95"/>
    <mergeCell ref="B96:C96"/>
    <mergeCell ref="B97:C97"/>
    <mergeCell ref="B98:C98"/>
    <mergeCell ref="B99:C99"/>
    <mergeCell ref="B90:C90"/>
    <mergeCell ref="A91:C91"/>
    <mergeCell ref="B92:C92"/>
    <mergeCell ref="B84:C84"/>
    <mergeCell ref="B85:C85"/>
    <mergeCell ref="A45:C45"/>
    <mergeCell ref="B46:C46"/>
    <mergeCell ref="B47:C47"/>
    <mergeCell ref="B49:C49"/>
    <mergeCell ref="B43:C43"/>
    <mergeCell ref="B25:C25"/>
    <mergeCell ref="B21:C21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22:C22"/>
    <mergeCell ref="A23:C23"/>
    <mergeCell ref="B24:C24"/>
    <mergeCell ref="B62:C62"/>
    <mergeCell ref="B63:C63"/>
    <mergeCell ref="B64:C64"/>
    <mergeCell ref="B65:C65"/>
    <mergeCell ref="B88:C88"/>
    <mergeCell ref="B89:C89"/>
    <mergeCell ref="B15:C15"/>
    <mergeCell ref="B16:C16"/>
    <mergeCell ref="B17:C17"/>
    <mergeCell ref="B18:C18"/>
    <mergeCell ref="B19:C19"/>
    <mergeCell ref="B20:C20"/>
    <mergeCell ref="B33:C33"/>
    <mergeCell ref="B55:C55"/>
    <mergeCell ref="B78:C78"/>
    <mergeCell ref="B39:C39"/>
    <mergeCell ref="B40:C40"/>
    <mergeCell ref="B41:C41"/>
    <mergeCell ref="B42:C42"/>
    <mergeCell ref="B75:C75"/>
    <mergeCell ref="B76:C76"/>
    <mergeCell ref="B77:C77"/>
    <mergeCell ref="B32:C32"/>
    <mergeCell ref="B44:C44"/>
    <mergeCell ref="B136:C136"/>
    <mergeCell ref="B128:C128"/>
    <mergeCell ref="B129:C129"/>
    <mergeCell ref="B130:C130"/>
    <mergeCell ref="B131:C131"/>
    <mergeCell ref="B100:C100"/>
    <mergeCell ref="B113:C113"/>
    <mergeCell ref="A114:C114"/>
    <mergeCell ref="B115:C115"/>
    <mergeCell ref="B116:C116"/>
    <mergeCell ref="B118:C118"/>
    <mergeCell ref="B106:C106"/>
    <mergeCell ref="B107:C107"/>
    <mergeCell ref="B108:C108"/>
    <mergeCell ref="B109:C109"/>
    <mergeCell ref="B102:C102"/>
    <mergeCell ref="B103:C103"/>
    <mergeCell ref="B104:C104"/>
    <mergeCell ref="B105:C105"/>
    <mergeCell ref="B132:C132"/>
    <mergeCell ref="B133:C133"/>
    <mergeCell ref="B134:C134"/>
    <mergeCell ref="B135:C135"/>
    <mergeCell ref="B110:C110"/>
    <mergeCell ref="B11:C11"/>
    <mergeCell ref="B12:C12"/>
    <mergeCell ref="B13:C13"/>
    <mergeCell ref="B14:C14"/>
    <mergeCell ref="B86:C86"/>
    <mergeCell ref="B87:C87"/>
    <mergeCell ref="A68:C68"/>
    <mergeCell ref="B69:C69"/>
    <mergeCell ref="B70:C70"/>
    <mergeCell ref="B72:C72"/>
    <mergeCell ref="B73:C73"/>
    <mergeCell ref="B74:C74"/>
    <mergeCell ref="B50:C50"/>
    <mergeCell ref="B51:C51"/>
    <mergeCell ref="B52:C52"/>
    <mergeCell ref="B53:C53"/>
    <mergeCell ref="B54:C54"/>
    <mergeCell ref="B67:C67"/>
    <mergeCell ref="B56:C56"/>
    <mergeCell ref="B57:C57"/>
    <mergeCell ref="B58:C58"/>
    <mergeCell ref="B59:C59"/>
    <mergeCell ref="B60:C60"/>
    <mergeCell ref="B61:C61"/>
    <mergeCell ref="A1:C1"/>
    <mergeCell ref="B3:C3"/>
    <mergeCell ref="B2:C2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scale="76" orientation="portrait" r:id="rId1"/>
  <rowBreaks count="2" manualBreakCount="2">
    <brk id="44" max="16383" man="1"/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00B050"/>
  </sheetPr>
  <dimension ref="A1:J63"/>
  <sheetViews>
    <sheetView view="pageBreakPreview" topLeftCell="A58" zoomScaleNormal="100" zoomScaleSheetLayoutView="100" workbookViewId="0">
      <selection activeCell="F63" sqref="F63"/>
    </sheetView>
  </sheetViews>
  <sheetFormatPr baseColWidth="10" defaultColWidth="11.42578125" defaultRowHeight="12.75" x14ac:dyDescent="0.2"/>
  <cols>
    <col min="1" max="1" width="17.28515625" style="86" customWidth="1"/>
    <col min="2" max="2" width="4.28515625" style="87" customWidth="1"/>
    <col min="3" max="3" width="33.7109375" style="86" customWidth="1"/>
    <col min="4" max="4" width="33.7109375" style="119" customWidth="1"/>
    <col min="5" max="5" width="13.5703125" style="86" customWidth="1"/>
    <col min="6" max="6" width="44.42578125" style="56" customWidth="1"/>
    <col min="7" max="7" width="8.85546875" style="56" hidden="1" customWidth="1"/>
    <col min="8" max="10" width="11.42578125" style="61" hidden="1" customWidth="1"/>
    <col min="11" max="16384" width="11.42578125" style="61"/>
  </cols>
  <sheetData>
    <row r="1" spans="1:10" ht="27" customHeight="1" x14ac:dyDescent="0.2">
      <c r="A1" s="190" t="s">
        <v>306</v>
      </c>
      <c r="B1" s="191"/>
      <c r="C1" s="56">
        <v>0</v>
      </c>
      <c r="D1" s="120"/>
      <c r="E1" s="56"/>
      <c r="F1" s="56" t="s">
        <v>307</v>
      </c>
    </row>
    <row r="2" spans="1:10" s="65" customFormat="1" ht="33" customHeight="1" x14ac:dyDescent="0.2">
      <c r="A2" s="62" t="s">
        <v>222</v>
      </c>
      <c r="B2" s="7" t="s">
        <v>29</v>
      </c>
      <c r="C2" s="63" t="s">
        <v>3</v>
      </c>
      <c r="D2" s="63" t="s">
        <v>341</v>
      </c>
      <c r="E2" s="63" t="s">
        <v>28</v>
      </c>
      <c r="F2" s="7" t="s">
        <v>223</v>
      </c>
      <c r="G2" s="64"/>
    </row>
    <row r="3" spans="1:10" ht="27" customHeight="1" x14ac:dyDescent="0.2">
      <c r="A3" s="66"/>
      <c r="B3" s="67"/>
      <c r="C3" s="68" t="s">
        <v>224</v>
      </c>
      <c r="D3" s="68"/>
      <c r="E3" s="68"/>
      <c r="F3" s="66"/>
      <c r="G3" s="13"/>
      <c r="I3" s="69">
        <f>COUNTIF($E$4:$E$60,"SO")</f>
        <v>0</v>
      </c>
      <c r="J3" s="69" t="s">
        <v>46</v>
      </c>
    </row>
    <row r="4" spans="1:10" ht="72" x14ac:dyDescent="0.2">
      <c r="A4" s="70" t="s">
        <v>388</v>
      </c>
      <c r="B4" s="71">
        <v>1</v>
      </c>
      <c r="C4" s="70" t="s">
        <v>225</v>
      </c>
      <c r="D4" s="99"/>
      <c r="E4" s="99"/>
      <c r="F4" s="99"/>
      <c r="G4" s="72"/>
      <c r="I4" s="69">
        <f>COUNTIF($E$4:$E$60,"Rem.")</f>
        <v>0</v>
      </c>
      <c r="J4" s="69" t="s">
        <v>136</v>
      </c>
    </row>
    <row r="5" spans="1:10" ht="36" x14ac:dyDescent="0.2">
      <c r="A5" s="70" t="s">
        <v>328</v>
      </c>
      <c r="B5" s="71">
        <v>2</v>
      </c>
      <c r="C5" s="70" t="s">
        <v>226</v>
      </c>
      <c r="D5" s="99"/>
      <c r="E5" s="99"/>
      <c r="F5" s="99"/>
      <c r="G5" s="72"/>
      <c r="H5" s="69">
        <f>COUNTIF($E$4:$E$9,"E")</f>
        <v>0</v>
      </c>
      <c r="I5" s="73">
        <f>COUNTIF($E$4:$E$60,"E")</f>
        <v>0</v>
      </c>
      <c r="J5" s="69" t="s">
        <v>24</v>
      </c>
    </row>
    <row r="6" spans="1:10" ht="72" x14ac:dyDescent="0.2">
      <c r="A6" s="70" t="s">
        <v>386</v>
      </c>
      <c r="B6" s="71">
        <v>3</v>
      </c>
      <c r="C6" s="70" t="s">
        <v>227</v>
      </c>
      <c r="D6" s="99"/>
      <c r="E6" s="99"/>
      <c r="F6" s="99"/>
      <c r="G6" s="72"/>
      <c r="H6" s="69">
        <f>COUNTIF($E$4:$E$9,"E Majeur")</f>
        <v>0</v>
      </c>
      <c r="I6" s="73">
        <f>COUNTIF($E$4:$E$60,"E Majeur")</f>
        <v>0</v>
      </c>
      <c r="J6" s="69" t="s">
        <v>137</v>
      </c>
    </row>
    <row r="7" spans="1:10" ht="48" x14ac:dyDescent="0.2">
      <c r="A7" s="70" t="s">
        <v>387</v>
      </c>
      <c r="B7" s="71">
        <v>4</v>
      </c>
      <c r="C7" s="70" t="s">
        <v>228</v>
      </c>
      <c r="D7" s="99"/>
      <c r="E7" s="99"/>
      <c r="F7" s="99"/>
      <c r="G7" s="72"/>
      <c r="H7" s="69">
        <f>COUNTIF($E$4:$E$9,"E Critique")</f>
        <v>0</v>
      </c>
      <c r="I7" s="73">
        <f>COUNTIF($E$4:$E$60,"E Critique")</f>
        <v>0</v>
      </c>
      <c r="J7" s="69" t="s">
        <v>138</v>
      </c>
    </row>
    <row r="8" spans="1:10" ht="36" x14ac:dyDescent="0.2">
      <c r="A8" s="70" t="s">
        <v>308</v>
      </c>
      <c r="B8" s="71">
        <v>5</v>
      </c>
      <c r="C8" s="70" t="s">
        <v>229</v>
      </c>
      <c r="D8" s="99"/>
      <c r="E8" s="99"/>
      <c r="F8" s="100"/>
      <c r="G8" s="72"/>
      <c r="H8" s="69">
        <f>SUM(H5:H7)</f>
        <v>0</v>
      </c>
      <c r="I8" s="69">
        <f>SUM(I5:I7)</f>
        <v>0</v>
      </c>
    </row>
    <row r="9" spans="1:10" ht="129" customHeight="1" x14ac:dyDescent="0.2">
      <c r="A9" s="70" t="s">
        <v>230</v>
      </c>
      <c r="B9" s="71">
        <v>6</v>
      </c>
      <c r="C9" s="70" t="s">
        <v>231</v>
      </c>
      <c r="D9" s="99"/>
      <c r="E9" s="99"/>
      <c r="F9" s="99"/>
      <c r="G9" s="72"/>
    </row>
    <row r="10" spans="1:10" ht="24.75" customHeight="1" x14ac:dyDescent="0.2">
      <c r="A10" s="66"/>
      <c r="B10" s="67"/>
      <c r="C10" s="68" t="s">
        <v>232</v>
      </c>
      <c r="D10" s="68"/>
      <c r="E10" s="68"/>
      <c r="F10" s="66"/>
      <c r="G10" s="13"/>
    </row>
    <row r="11" spans="1:10" ht="60" x14ac:dyDescent="0.2">
      <c r="A11" s="70" t="s">
        <v>389</v>
      </c>
      <c r="B11" s="71">
        <v>7</v>
      </c>
      <c r="C11" s="75" t="s">
        <v>234</v>
      </c>
      <c r="D11" s="124"/>
      <c r="E11" s="99"/>
      <c r="F11" s="99" t="s">
        <v>346</v>
      </c>
      <c r="G11" s="72"/>
      <c r="H11" s="69">
        <f>COUNTIF($E$11:$E$13,"E")</f>
        <v>0</v>
      </c>
    </row>
    <row r="12" spans="1:10" s="77" customFormat="1" ht="48" x14ac:dyDescent="0.2">
      <c r="A12" s="70" t="s">
        <v>233</v>
      </c>
      <c r="B12" s="71">
        <v>8</v>
      </c>
      <c r="C12" s="70" t="s">
        <v>235</v>
      </c>
      <c r="D12" s="99"/>
      <c r="E12" s="99"/>
      <c r="F12" s="125" t="s">
        <v>391</v>
      </c>
      <c r="G12" s="76"/>
      <c r="H12" s="69">
        <f>COUNTIF($E$11:$E$13,"E Majeur")</f>
        <v>0</v>
      </c>
    </row>
    <row r="13" spans="1:10" ht="60" x14ac:dyDescent="0.2">
      <c r="A13" s="70" t="s">
        <v>233</v>
      </c>
      <c r="B13" s="71">
        <v>9</v>
      </c>
      <c r="C13" s="70" t="s">
        <v>236</v>
      </c>
      <c r="D13" s="99"/>
      <c r="E13" s="99"/>
      <c r="F13" s="99" t="s">
        <v>390</v>
      </c>
      <c r="G13" s="76"/>
      <c r="H13" s="69">
        <f>COUNTIF($E$11:$E$13,"E Critique")</f>
        <v>0</v>
      </c>
    </row>
    <row r="14" spans="1:10" ht="27.75" customHeight="1" x14ac:dyDescent="0.2">
      <c r="A14" s="66"/>
      <c r="B14" s="67"/>
      <c r="C14" s="68" t="s">
        <v>237</v>
      </c>
      <c r="D14" s="68"/>
      <c r="E14" s="68"/>
      <c r="F14" s="66"/>
      <c r="G14" s="74"/>
      <c r="H14" s="69">
        <f>SUM(H11:H13)</f>
        <v>0</v>
      </c>
    </row>
    <row r="15" spans="1:10" ht="60" x14ac:dyDescent="0.2">
      <c r="A15" s="70" t="s">
        <v>230</v>
      </c>
      <c r="B15" s="71">
        <v>10</v>
      </c>
      <c r="C15" s="70" t="s">
        <v>238</v>
      </c>
      <c r="D15" s="99"/>
      <c r="E15" s="99"/>
      <c r="F15" s="99" t="s">
        <v>392</v>
      </c>
      <c r="G15" s="72"/>
    </row>
    <row r="16" spans="1:10" ht="24" x14ac:dyDescent="0.2">
      <c r="A16" s="70" t="s">
        <v>239</v>
      </c>
      <c r="B16" s="71">
        <v>11</v>
      </c>
      <c r="C16" s="70" t="s">
        <v>240</v>
      </c>
      <c r="D16" s="99"/>
      <c r="E16" s="99"/>
      <c r="F16" s="99"/>
      <c r="G16" s="72"/>
      <c r="H16" s="69">
        <f>COUNTIF($E$15:$E$27,"E")</f>
        <v>0</v>
      </c>
    </row>
    <row r="17" spans="1:8" ht="48" x14ac:dyDescent="0.2">
      <c r="A17" s="70" t="s">
        <v>241</v>
      </c>
      <c r="B17" s="71">
        <v>12</v>
      </c>
      <c r="C17" s="70" t="s">
        <v>242</v>
      </c>
      <c r="D17" s="99"/>
      <c r="E17" s="99"/>
      <c r="F17" s="99"/>
      <c r="G17" s="72"/>
      <c r="H17" s="69">
        <f>COUNTIF($E$15:$E$27,"E Majeur")</f>
        <v>0</v>
      </c>
    </row>
    <row r="18" spans="1:8" ht="108" x14ac:dyDescent="0.2">
      <c r="A18" s="70" t="s">
        <v>241</v>
      </c>
      <c r="B18" s="71">
        <v>13</v>
      </c>
      <c r="C18" s="70" t="s">
        <v>243</v>
      </c>
      <c r="D18" s="99"/>
      <c r="E18" s="99"/>
      <c r="F18" s="99" t="s">
        <v>347</v>
      </c>
      <c r="G18" s="76"/>
      <c r="H18" s="69">
        <f>COUNTIF($E$15:$E$27,"E Critique")</f>
        <v>0</v>
      </c>
    </row>
    <row r="19" spans="1:8" ht="72" x14ac:dyDescent="0.2">
      <c r="A19" s="70" t="s">
        <v>244</v>
      </c>
      <c r="B19" s="71">
        <v>14</v>
      </c>
      <c r="C19" s="70" t="s">
        <v>245</v>
      </c>
      <c r="D19" s="99"/>
      <c r="E19" s="99"/>
      <c r="F19" s="101"/>
      <c r="G19" s="78"/>
      <c r="H19" s="69">
        <f>SUM(H16:H18)</f>
        <v>0</v>
      </c>
    </row>
    <row r="20" spans="1:8" ht="48" x14ac:dyDescent="0.2">
      <c r="A20" s="70" t="s">
        <v>246</v>
      </c>
      <c r="B20" s="71">
        <v>15</v>
      </c>
      <c r="C20" s="70" t="s">
        <v>247</v>
      </c>
      <c r="D20" s="99"/>
      <c r="E20" s="99"/>
      <c r="F20" s="99"/>
      <c r="G20" s="76"/>
    </row>
    <row r="21" spans="1:8" ht="48" x14ac:dyDescent="0.2">
      <c r="A21" s="70" t="s">
        <v>241</v>
      </c>
      <c r="B21" s="71">
        <v>16</v>
      </c>
      <c r="C21" s="70" t="s">
        <v>248</v>
      </c>
      <c r="D21" s="99"/>
      <c r="E21" s="99"/>
      <c r="F21" s="99"/>
      <c r="G21" s="72"/>
    </row>
    <row r="22" spans="1:8" ht="72" x14ac:dyDescent="0.2">
      <c r="A22" s="70" t="s">
        <v>241</v>
      </c>
      <c r="B22" s="71">
        <v>17</v>
      </c>
      <c r="C22" s="70" t="s">
        <v>249</v>
      </c>
      <c r="D22" s="99"/>
      <c r="E22" s="99"/>
      <c r="F22" s="99"/>
      <c r="G22" s="76"/>
    </row>
    <row r="23" spans="1:8" ht="24" x14ac:dyDescent="0.2">
      <c r="A23" s="70" t="s">
        <v>241</v>
      </c>
      <c r="B23" s="71">
        <v>18</v>
      </c>
      <c r="C23" s="70" t="s">
        <v>250</v>
      </c>
      <c r="D23" s="99"/>
      <c r="E23" s="99"/>
      <c r="F23" s="99"/>
      <c r="G23" s="72"/>
    </row>
    <row r="24" spans="1:8" ht="36" x14ac:dyDescent="0.2">
      <c r="A24" s="70" t="s">
        <v>251</v>
      </c>
      <c r="B24" s="71">
        <v>19</v>
      </c>
      <c r="C24" s="70" t="s">
        <v>252</v>
      </c>
      <c r="D24" s="99"/>
      <c r="E24" s="99"/>
      <c r="F24" s="99"/>
      <c r="G24" s="76"/>
    </row>
    <row r="25" spans="1:8" ht="36" x14ac:dyDescent="0.2">
      <c r="A25" s="70" t="s">
        <v>251</v>
      </c>
      <c r="B25" s="71">
        <v>20</v>
      </c>
      <c r="C25" s="70" t="s">
        <v>253</v>
      </c>
      <c r="D25" s="99"/>
      <c r="E25" s="99"/>
      <c r="F25" s="99"/>
      <c r="G25" s="72"/>
    </row>
    <row r="26" spans="1:8" ht="72" x14ac:dyDescent="0.2">
      <c r="A26" s="70" t="s">
        <v>241</v>
      </c>
      <c r="B26" s="71">
        <v>21</v>
      </c>
      <c r="C26" s="70" t="s">
        <v>254</v>
      </c>
      <c r="D26" s="99"/>
      <c r="E26" s="99"/>
      <c r="F26" s="99"/>
      <c r="G26" s="72"/>
    </row>
    <row r="27" spans="1:8" ht="27" customHeight="1" x14ac:dyDescent="0.2">
      <c r="A27" s="70" t="s">
        <v>241</v>
      </c>
      <c r="B27" s="71">
        <v>22</v>
      </c>
      <c r="C27" s="70" t="s">
        <v>255</v>
      </c>
      <c r="D27" s="99"/>
      <c r="E27" s="99"/>
      <c r="F27" s="99"/>
      <c r="G27" s="76"/>
    </row>
    <row r="28" spans="1:8" ht="27" customHeight="1" x14ac:dyDescent="0.2">
      <c r="A28" s="66"/>
      <c r="B28" s="67"/>
      <c r="C28" s="79" t="s">
        <v>256</v>
      </c>
      <c r="D28" s="79"/>
      <c r="E28" s="79"/>
      <c r="F28" s="66"/>
      <c r="G28" s="74"/>
    </row>
    <row r="29" spans="1:8" ht="229.5" x14ac:dyDescent="0.2">
      <c r="A29" s="70" t="s">
        <v>257</v>
      </c>
      <c r="B29" s="71">
        <v>23</v>
      </c>
      <c r="C29" s="70" t="s">
        <v>258</v>
      </c>
      <c r="D29" s="99"/>
      <c r="E29" s="99"/>
      <c r="F29" s="101" t="s">
        <v>342</v>
      </c>
      <c r="G29" s="80"/>
      <c r="H29" s="69">
        <f>COUNTIF($E$29:$E$33,"E")</f>
        <v>0</v>
      </c>
    </row>
    <row r="30" spans="1:8" ht="48" x14ac:dyDescent="0.2">
      <c r="A30" s="70" t="s">
        <v>257</v>
      </c>
      <c r="B30" s="71">
        <v>24</v>
      </c>
      <c r="C30" s="70" t="s">
        <v>329</v>
      </c>
      <c r="D30" s="99"/>
      <c r="E30" s="99"/>
      <c r="F30" s="101" t="s">
        <v>343</v>
      </c>
      <c r="G30" s="80"/>
      <c r="H30" s="69">
        <f>COUNTIF($E$29:$E$33,"E")</f>
        <v>0</v>
      </c>
    </row>
    <row r="31" spans="1:8" ht="48" x14ac:dyDescent="0.2">
      <c r="A31" s="70" t="s">
        <v>257</v>
      </c>
      <c r="B31" s="71">
        <v>25</v>
      </c>
      <c r="C31" s="70" t="s">
        <v>259</v>
      </c>
      <c r="D31" s="99"/>
      <c r="E31" s="99"/>
      <c r="F31" s="101" t="s">
        <v>348</v>
      </c>
      <c r="G31" s="78"/>
      <c r="H31" s="69">
        <f>COUNTIF($E$29:$E$33,"E Majeur")</f>
        <v>0</v>
      </c>
    </row>
    <row r="32" spans="1:8" ht="27.75" customHeight="1" x14ac:dyDescent="0.2">
      <c r="A32" s="70" t="s">
        <v>257</v>
      </c>
      <c r="B32" s="71">
        <v>26</v>
      </c>
      <c r="C32" s="70" t="s">
        <v>260</v>
      </c>
      <c r="D32" s="99"/>
      <c r="E32" s="99"/>
      <c r="F32" s="101"/>
      <c r="G32" s="80"/>
      <c r="H32" s="69">
        <f>COUNTIF($E$29:$E$33,"E Critique")</f>
        <v>0</v>
      </c>
    </row>
    <row r="33" spans="1:8" ht="25.5" customHeight="1" x14ac:dyDescent="0.2">
      <c r="A33" s="70" t="s">
        <v>257</v>
      </c>
      <c r="B33" s="71">
        <v>27</v>
      </c>
      <c r="C33" s="70" t="s">
        <v>261</v>
      </c>
      <c r="D33" s="99"/>
      <c r="E33" s="99"/>
      <c r="F33" s="101"/>
      <c r="G33" s="80"/>
      <c r="H33" s="69">
        <f>SUM(H29:H32)</f>
        <v>0</v>
      </c>
    </row>
    <row r="34" spans="1:8" ht="24.75" customHeight="1" x14ac:dyDescent="0.2">
      <c r="A34" s="66"/>
      <c r="B34" s="67"/>
      <c r="C34" s="68" t="s">
        <v>262</v>
      </c>
      <c r="D34" s="68"/>
      <c r="E34" s="68"/>
      <c r="F34" s="66"/>
      <c r="G34" s="74"/>
    </row>
    <row r="35" spans="1:8" ht="108" x14ac:dyDescent="0.2">
      <c r="A35" s="70" t="s">
        <v>263</v>
      </c>
      <c r="B35" s="71">
        <v>28</v>
      </c>
      <c r="C35" s="70" t="s">
        <v>264</v>
      </c>
      <c r="D35" s="99"/>
      <c r="E35" s="99"/>
      <c r="F35" s="101"/>
      <c r="G35" s="80"/>
      <c r="H35" s="69">
        <f>COUNTIF($E$35:$E$43,"E")</f>
        <v>0</v>
      </c>
    </row>
    <row r="36" spans="1:8" ht="108" x14ac:dyDescent="0.2">
      <c r="A36" s="70" t="s">
        <v>265</v>
      </c>
      <c r="B36" s="71">
        <v>29</v>
      </c>
      <c r="C36" s="70" t="s">
        <v>330</v>
      </c>
      <c r="D36" s="99"/>
      <c r="E36" s="99"/>
      <c r="F36" s="101"/>
      <c r="G36" s="80"/>
      <c r="H36" s="69">
        <f>COUNTIF($E$35:$E$43,"E Majeur")</f>
        <v>0</v>
      </c>
    </row>
    <row r="37" spans="1:8" ht="36" x14ac:dyDescent="0.2">
      <c r="A37" s="70" t="s">
        <v>265</v>
      </c>
      <c r="B37" s="71">
        <v>30</v>
      </c>
      <c r="C37" s="70" t="s">
        <v>266</v>
      </c>
      <c r="D37" s="99"/>
      <c r="E37" s="99"/>
      <c r="F37" s="101"/>
      <c r="G37" s="80"/>
      <c r="H37" s="69">
        <f>COUNTIF($E$35:$E$43,"E Critique")</f>
        <v>0</v>
      </c>
    </row>
    <row r="38" spans="1:8" ht="24" x14ac:dyDescent="0.2">
      <c r="A38" s="70" t="s">
        <v>267</v>
      </c>
      <c r="B38" s="71">
        <v>31</v>
      </c>
      <c r="C38" s="70" t="s">
        <v>268</v>
      </c>
      <c r="D38" s="99"/>
      <c r="E38" s="99"/>
      <c r="F38" s="101" t="s">
        <v>350</v>
      </c>
      <c r="G38" s="80"/>
      <c r="H38" s="69">
        <f>SUM(H35:H37)</f>
        <v>0</v>
      </c>
    </row>
    <row r="39" spans="1:8" ht="24" x14ac:dyDescent="0.2">
      <c r="A39" s="70" t="s">
        <v>267</v>
      </c>
      <c r="B39" s="71">
        <v>32</v>
      </c>
      <c r="C39" s="70" t="s">
        <v>349</v>
      </c>
      <c r="D39" s="99"/>
      <c r="E39" s="99"/>
      <c r="F39" s="101" t="s">
        <v>345</v>
      </c>
      <c r="G39" s="81"/>
    </row>
    <row r="40" spans="1:8" ht="36" x14ac:dyDescent="0.2">
      <c r="A40" s="70" t="s">
        <v>267</v>
      </c>
      <c r="B40" s="71">
        <v>33</v>
      </c>
      <c r="C40" s="70" t="s">
        <v>269</v>
      </c>
      <c r="D40" s="99"/>
      <c r="E40" s="99"/>
      <c r="F40" s="101"/>
      <c r="G40" s="80"/>
    </row>
    <row r="41" spans="1:8" ht="60" x14ac:dyDescent="0.2">
      <c r="A41" s="70" t="s">
        <v>270</v>
      </c>
      <c r="B41" s="71">
        <v>34</v>
      </c>
      <c r="C41" s="70" t="s">
        <v>271</v>
      </c>
      <c r="D41" s="99"/>
      <c r="E41" s="99"/>
      <c r="F41" s="101"/>
      <c r="G41" s="80"/>
    </row>
    <row r="42" spans="1:8" ht="48" x14ac:dyDescent="0.2">
      <c r="A42" s="70" t="s">
        <v>270</v>
      </c>
      <c r="B42" s="71">
        <v>35</v>
      </c>
      <c r="C42" s="70" t="s">
        <v>272</v>
      </c>
      <c r="D42" s="99"/>
      <c r="E42" s="99"/>
      <c r="F42" s="101"/>
      <c r="G42" s="80"/>
    </row>
    <row r="43" spans="1:8" ht="24" x14ac:dyDescent="0.2">
      <c r="A43" s="70" t="s">
        <v>270</v>
      </c>
      <c r="B43" s="71">
        <v>36</v>
      </c>
      <c r="C43" s="70" t="s">
        <v>273</v>
      </c>
      <c r="D43" s="99"/>
      <c r="E43" s="99"/>
      <c r="F43" s="101" t="s">
        <v>344</v>
      </c>
      <c r="G43" s="80"/>
    </row>
    <row r="44" spans="1:8" ht="25.5" customHeight="1" x14ac:dyDescent="0.2">
      <c r="A44" s="66"/>
      <c r="B44" s="67"/>
      <c r="C44" s="68" t="s">
        <v>274</v>
      </c>
      <c r="D44" s="68"/>
      <c r="E44" s="68"/>
      <c r="F44" s="66"/>
      <c r="G44" s="74"/>
    </row>
    <row r="45" spans="1:8" ht="72" x14ac:dyDescent="0.2">
      <c r="A45" s="70" t="s">
        <v>275</v>
      </c>
      <c r="B45" s="71">
        <v>37</v>
      </c>
      <c r="C45" s="70" t="s">
        <v>276</v>
      </c>
      <c r="D45" s="99"/>
      <c r="E45" s="99"/>
      <c r="F45" s="101"/>
      <c r="G45" s="80"/>
      <c r="H45" s="69">
        <f>COUNTIF($E$45:$E$50,"E")</f>
        <v>0</v>
      </c>
    </row>
    <row r="46" spans="1:8" ht="30.75" customHeight="1" x14ac:dyDescent="0.2">
      <c r="A46" s="70" t="s">
        <v>277</v>
      </c>
      <c r="B46" s="71">
        <v>38</v>
      </c>
      <c r="C46" s="70" t="s">
        <v>278</v>
      </c>
      <c r="D46" s="99"/>
      <c r="E46" s="99"/>
      <c r="F46" s="101"/>
      <c r="G46" s="80"/>
      <c r="H46" s="69">
        <f>COUNTIF($E$45:$E$50,"E Majeur")</f>
        <v>0</v>
      </c>
    </row>
    <row r="47" spans="1:8" ht="60" x14ac:dyDescent="0.2">
      <c r="A47" s="70" t="s">
        <v>279</v>
      </c>
      <c r="B47" s="71">
        <v>39</v>
      </c>
      <c r="C47" s="70" t="s">
        <v>280</v>
      </c>
      <c r="D47" s="99"/>
      <c r="E47" s="99"/>
      <c r="F47" s="101"/>
      <c r="G47" s="80"/>
      <c r="H47" s="69">
        <f>COUNTIF($E$45:$E$50,"E Critique")</f>
        <v>0</v>
      </c>
    </row>
    <row r="48" spans="1:8" ht="72" x14ac:dyDescent="0.2">
      <c r="A48" s="70" t="s">
        <v>263</v>
      </c>
      <c r="B48" s="71">
        <v>40</v>
      </c>
      <c r="C48" s="70" t="s">
        <v>281</v>
      </c>
      <c r="D48" s="99"/>
      <c r="E48" s="99"/>
      <c r="F48" s="101"/>
      <c r="G48" s="80"/>
      <c r="H48" s="69">
        <f>SUM(H45:H47)</f>
        <v>0</v>
      </c>
    </row>
    <row r="49" spans="1:8" ht="60" x14ac:dyDescent="0.2">
      <c r="A49" s="70" t="s">
        <v>263</v>
      </c>
      <c r="B49" s="71">
        <v>41</v>
      </c>
      <c r="C49" s="70" t="s">
        <v>282</v>
      </c>
      <c r="D49" s="99"/>
      <c r="E49" s="99"/>
      <c r="F49" s="101"/>
      <c r="G49" s="80"/>
    </row>
    <row r="50" spans="1:8" ht="48" x14ac:dyDescent="0.2">
      <c r="A50" s="70" t="s">
        <v>283</v>
      </c>
      <c r="B50" s="71">
        <v>42</v>
      </c>
      <c r="C50" s="70" t="s">
        <v>284</v>
      </c>
      <c r="D50" s="99"/>
      <c r="E50" s="99"/>
      <c r="F50" s="101"/>
      <c r="G50" s="80"/>
    </row>
    <row r="51" spans="1:8" ht="27" customHeight="1" x14ac:dyDescent="0.2">
      <c r="A51" s="66"/>
      <c r="B51" s="67"/>
      <c r="C51" s="79" t="s">
        <v>285</v>
      </c>
      <c r="D51" s="79"/>
      <c r="E51" s="79"/>
      <c r="F51" s="66"/>
      <c r="G51" s="74"/>
    </row>
    <row r="52" spans="1:8" ht="84" x14ac:dyDescent="0.2">
      <c r="A52" s="70" t="s">
        <v>286</v>
      </c>
      <c r="B52" s="71">
        <v>43</v>
      </c>
      <c r="C52" s="70" t="s">
        <v>287</v>
      </c>
      <c r="D52" s="99"/>
      <c r="E52" s="99"/>
      <c r="F52" s="101" t="s">
        <v>352</v>
      </c>
      <c r="G52" s="81"/>
      <c r="H52" s="69">
        <f>COUNTIF($E$52:$E$56,"E")</f>
        <v>0</v>
      </c>
    </row>
    <row r="53" spans="1:8" ht="24" x14ac:dyDescent="0.2">
      <c r="A53" s="70" t="s">
        <v>288</v>
      </c>
      <c r="B53" s="71">
        <v>44</v>
      </c>
      <c r="C53" s="70" t="s">
        <v>289</v>
      </c>
      <c r="D53" s="99"/>
      <c r="E53" s="99"/>
      <c r="F53" s="101" t="s">
        <v>351</v>
      </c>
      <c r="G53" s="81"/>
      <c r="H53" s="69">
        <f>COUNTIF($E$52:$E$56,"E Majeur")</f>
        <v>0</v>
      </c>
    </row>
    <row r="54" spans="1:8" ht="24" x14ac:dyDescent="0.2">
      <c r="A54" s="70" t="s">
        <v>290</v>
      </c>
      <c r="B54" s="71">
        <v>45</v>
      </c>
      <c r="C54" s="70" t="s">
        <v>291</v>
      </c>
      <c r="D54" s="99"/>
      <c r="E54" s="99"/>
      <c r="F54" s="101"/>
      <c r="G54" s="81"/>
      <c r="H54" s="69">
        <f>COUNTIF($E$52:$E$56,"E Critique")</f>
        <v>0</v>
      </c>
    </row>
    <row r="55" spans="1:8" ht="24" x14ac:dyDescent="0.2">
      <c r="A55" s="70" t="s">
        <v>292</v>
      </c>
      <c r="B55" s="71">
        <v>46</v>
      </c>
      <c r="C55" s="70" t="s">
        <v>293</v>
      </c>
      <c r="D55" s="99"/>
      <c r="E55" s="99"/>
      <c r="F55" s="101"/>
      <c r="G55" s="80"/>
      <c r="H55" s="69">
        <f>SUM(H52:H54)</f>
        <v>0</v>
      </c>
    </row>
    <row r="56" spans="1:8" ht="24" x14ac:dyDescent="0.2">
      <c r="A56" s="70" t="s">
        <v>265</v>
      </c>
      <c r="B56" s="71">
        <v>47</v>
      </c>
      <c r="C56" s="70" t="s">
        <v>294</v>
      </c>
      <c r="D56" s="99"/>
      <c r="E56" s="99"/>
      <c r="F56" s="101"/>
      <c r="G56" s="81"/>
    </row>
    <row r="57" spans="1:8" ht="39" customHeight="1" x14ac:dyDescent="0.2">
      <c r="A57" s="66"/>
      <c r="B57" s="67"/>
      <c r="C57" s="82" t="s">
        <v>295</v>
      </c>
      <c r="D57" s="123"/>
      <c r="E57" s="83"/>
      <c r="F57" s="84"/>
      <c r="G57" s="85"/>
      <c r="H57" s="69">
        <f>COUNTIF($E$58:$E$60,"E")</f>
        <v>0</v>
      </c>
    </row>
    <row r="58" spans="1:8" ht="114.75" customHeight="1" x14ac:dyDescent="0.2">
      <c r="A58" s="70" t="s">
        <v>296</v>
      </c>
      <c r="B58" s="71">
        <v>48</v>
      </c>
      <c r="C58" s="70" t="s">
        <v>297</v>
      </c>
      <c r="D58" s="99"/>
      <c r="E58" s="99"/>
      <c r="F58" s="101" t="s">
        <v>353</v>
      </c>
      <c r="G58" s="80"/>
      <c r="H58" s="69">
        <f>COUNTIF($E$58:$E$60,"E Majeur")</f>
        <v>0</v>
      </c>
    </row>
    <row r="59" spans="1:8" ht="84" x14ac:dyDescent="0.2">
      <c r="A59" s="70" t="s">
        <v>298</v>
      </c>
      <c r="B59" s="71">
        <v>49</v>
      </c>
      <c r="C59" s="70" t="s">
        <v>299</v>
      </c>
      <c r="D59" s="99"/>
      <c r="E59" s="99"/>
      <c r="F59" s="102" t="s">
        <v>353</v>
      </c>
      <c r="G59" s="81"/>
      <c r="H59" s="69">
        <f>COUNTIF($E$58:$E$60,"E Critique")</f>
        <v>0</v>
      </c>
    </row>
    <row r="60" spans="1:8" ht="60" x14ac:dyDescent="0.2">
      <c r="A60" s="70" t="s">
        <v>298</v>
      </c>
      <c r="B60" s="71">
        <v>50</v>
      </c>
      <c r="C60" s="70" t="s">
        <v>300</v>
      </c>
      <c r="D60" s="99"/>
      <c r="E60" s="99"/>
      <c r="F60" s="101" t="s">
        <v>353</v>
      </c>
      <c r="G60" s="80"/>
      <c r="H60" s="69">
        <f>SUM(H57:H59)</f>
        <v>0</v>
      </c>
    </row>
    <row r="61" spans="1:8" ht="39" customHeight="1" x14ac:dyDescent="0.2">
      <c r="A61" s="66"/>
      <c r="B61" s="67"/>
      <c r="C61" s="82" t="s">
        <v>381</v>
      </c>
      <c r="D61" s="123"/>
      <c r="E61" s="83"/>
      <c r="F61" s="84"/>
      <c r="G61" s="85"/>
      <c r="H61" s="69">
        <f>COUNTIF($E$58:$E$60,"E")</f>
        <v>0</v>
      </c>
    </row>
    <row r="62" spans="1:8" ht="114.75" customHeight="1" x14ac:dyDescent="0.2">
      <c r="A62" s="70" t="s">
        <v>296</v>
      </c>
      <c r="B62" s="71">
        <v>51</v>
      </c>
      <c r="C62" s="70" t="s">
        <v>369</v>
      </c>
      <c r="D62" s="99"/>
      <c r="E62" s="99"/>
      <c r="F62" s="101" t="s">
        <v>393</v>
      </c>
      <c r="G62" s="80"/>
      <c r="H62" s="69">
        <f>COUNTIF($E$58:$E$60,"E Majeur")</f>
        <v>0</v>
      </c>
    </row>
    <row r="63" spans="1:8" ht="114.75" customHeight="1" x14ac:dyDescent="0.2">
      <c r="A63" s="70" t="s">
        <v>296</v>
      </c>
      <c r="B63" s="71">
        <v>52</v>
      </c>
      <c r="C63" s="70" t="s">
        <v>354</v>
      </c>
      <c r="D63" s="99"/>
      <c r="E63" s="99"/>
      <c r="F63" s="69"/>
      <c r="G63" s="80"/>
      <c r="H63" s="69">
        <f>COUNTIF($E$58:$E$60,"E Majeur")</f>
        <v>0</v>
      </c>
    </row>
  </sheetData>
  <sheetProtection formatRows="0" selectLockedCells="1"/>
  <mergeCells count="1">
    <mergeCell ref="A1:B1"/>
  </mergeCells>
  <conditionalFormatting sqref="E4">
    <cfRule type="expression" dxfId="37" priority="25">
      <formula>E4="E Critique"</formula>
    </cfRule>
    <cfRule type="expression" dxfId="36" priority="26">
      <formula>E4="E Majeur"</formula>
    </cfRule>
    <cfRule type="expression" dxfId="35" priority="27">
      <formula>E4="Ecart"</formula>
    </cfRule>
    <cfRule type="expression" dxfId="34" priority="28">
      <formula>E4="Non renseigné"</formula>
    </cfRule>
    <cfRule type="expression" dxfId="33" priority="29">
      <formula>E4="Rem."</formula>
    </cfRule>
    <cfRule type="expression" dxfId="32" priority="30">
      <formula>E4="Satisfaisant"</formula>
    </cfRule>
  </conditionalFormatting>
  <conditionalFormatting sqref="E58:E60 E52:E56 E45:E50 E35:E43 E29:E33 E15:E27 E11:E13 E5:E9">
    <cfRule type="expression" dxfId="31" priority="13">
      <formula>E5="E Critique"</formula>
    </cfRule>
    <cfRule type="expression" dxfId="30" priority="14">
      <formula>E5="E Majeur"</formula>
    </cfRule>
    <cfRule type="expression" dxfId="29" priority="15">
      <formula>E5="Ecart"</formula>
    </cfRule>
    <cfRule type="expression" dxfId="28" priority="16">
      <formula>E5="Non renseigné"</formula>
    </cfRule>
    <cfRule type="expression" dxfId="27" priority="17">
      <formula>E5="Rem."</formula>
    </cfRule>
    <cfRule type="expression" dxfId="26" priority="18">
      <formula>E5="Satisfaisant"</formula>
    </cfRule>
  </conditionalFormatting>
  <conditionalFormatting sqref="E63">
    <cfRule type="expression" dxfId="25" priority="7">
      <formula>E63="E Critique"</formula>
    </cfRule>
    <cfRule type="expression" dxfId="24" priority="8">
      <formula>E63="E Majeur"</formula>
    </cfRule>
    <cfRule type="expression" dxfId="23" priority="9">
      <formula>E63="Ecart"</formula>
    </cfRule>
    <cfRule type="expression" dxfId="22" priority="10">
      <formula>E63="Non renseigné"</formula>
    </cfRule>
    <cfRule type="expression" dxfId="21" priority="11">
      <formula>E63="Rem."</formula>
    </cfRule>
    <cfRule type="expression" dxfId="20" priority="12">
      <formula>E63="Satisfaisant"</formula>
    </cfRule>
  </conditionalFormatting>
  <conditionalFormatting sqref="E62">
    <cfRule type="expression" dxfId="19" priority="1">
      <formula>E62="E Critique"</formula>
    </cfRule>
    <cfRule type="expression" dxfId="18" priority="2">
      <formula>E62="E Majeur"</formula>
    </cfRule>
    <cfRule type="expression" dxfId="17" priority="3">
      <formula>E62="Ecart"</formula>
    </cfRule>
    <cfRule type="expression" dxfId="16" priority="4">
      <formula>E62="Non renseigné"</formula>
    </cfRule>
    <cfRule type="expression" dxfId="15" priority="5">
      <formula>E62="Rem."</formula>
    </cfRule>
    <cfRule type="expression" dxfId="14" priority="6">
      <formula>E62="Satisfaisant"</formula>
    </cfRule>
  </conditionalFormatting>
  <printOptions horizontalCentered="1"/>
  <pageMargins left="0.39370078740157483" right="0.39370078740157483" top="0.59055118110236227" bottom="0.59055118110236227" header="0.59055118110236227" footer="0.19685039370078741"/>
  <pageSetup paperSize="9" scale="88" fitToHeight="0" orientation="landscape" r:id="rId1"/>
  <headerFooter alignWithMargins="0">
    <oddHeader>&amp;R&amp;F</oddHeader>
    <oddFooter>&amp;L&amp;8ARS Pays de la Loire
&amp;F - Rapport initial&amp;R&amp;8Page &amp;P sur &amp;N</oddFooter>
  </headerFooter>
  <rowBreaks count="4" manualBreakCount="4">
    <brk id="13" max="16383" man="1"/>
    <brk id="27" max="16383" man="1"/>
    <brk id="56" max="16383" man="1"/>
    <brk id="60" max="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Liste!$H$1:$H$7</xm:f>
          </x14:formula1>
          <xm:sqref>E4:E9 E11:E13 E15:E27 E29:E33 E35:E43 E45:E50 E52:E56 E58:E60 E62:E63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rgb="FF0000FF"/>
  </sheetPr>
  <dimension ref="A1:G41"/>
  <sheetViews>
    <sheetView view="pageBreakPreview" zoomScaleNormal="100" zoomScaleSheetLayoutView="100" workbookViewId="0">
      <selection activeCell="B33" sqref="B33:E33"/>
    </sheetView>
  </sheetViews>
  <sheetFormatPr baseColWidth="10" defaultRowHeight="14.25" x14ac:dyDescent="0.2"/>
  <cols>
    <col min="1" max="1" width="17.42578125" style="17" customWidth="1"/>
    <col min="2" max="2" width="11.42578125" style="17"/>
    <col min="3" max="3" width="14.140625" style="17" customWidth="1"/>
    <col min="4" max="4" width="9.7109375" style="17" customWidth="1"/>
    <col min="5" max="5" width="11.42578125" style="17"/>
    <col min="6" max="6" width="13.5703125" style="17" customWidth="1"/>
    <col min="7" max="16384" width="11.42578125" style="17"/>
  </cols>
  <sheetData>
    <row r="1" spans="1:7" x14ac:dyDescent="0.2">
      <c r="A1" s="203" t="s">
        <v>32</v>
      </c>
      <c r="B1" s="204"/>
      <c r="C1" s="204"/>
      <c r="D1" s="204"/>
      <c r="E1" s="204"/>
      <c r="F1" s="204"/>
      <c r="G1" s="204"/>
    </row>
    <row r="2" spans="1:7" ht="20.25" customHeight="1" x14ac:dyDescent="0.2">
      <c r="A2" s="24" t="s">
        <v>101</v>
      </c>
      <c r="B2" s="185">
        <f>Renseignements!B17</f>
        <v>0</v>
      </c>
      <c r="C2" s="185"/>
      <c r="D2" s="185"/>
      <c r="E2" s="185"/>
      <c r="F2" s="185"/>
      <c r="G2" s="185"/>
    </row>
    <row r="3" spans="1:7" ht="20.25" customHeight="1" x14ac:dyDescent="0.2">
      <c r="A3" s="24" t="s">
        <v>102</v>
      </c>
      <c r="B3" s="187" t="str">
        <f>Renseignements!B18&amp;" - "&amp;Renseignements!B19&amp;" - "&amp;Renseignements!B20</f>
        <v xml:space="preserve"> -  - </v>
      </c>
      <c r="C3" s="187"/>
      <c r="D3" s="187"/>
      <c r="E3" s="187"/>
      <c r="F3" s="187"/>
      <c r="G3" s="187"/>
    </row>
    <row r="4" spans="1:7" ht="20.25" customHeight="1" x14ac:dyDescent="0.2">
      <c r="A4" s="24" t="s">
        <v>103</v>
      </c>
      <c r="B4" s="108" t="str">
        <f>Renseignements!B6</f>
        <v>M</v>
      </c>
      <c r="C4" s="195" t="s">
        <v>323</v>
      </c>
      <c r="D4" s="189"/>
      <c r="E4" s="192" t="str">
        <f>IF(Renseignements!B8="","",Renseignements!B8)</f>
        <v/>
      </c>
      <c r="F4" s="193"/>
      <c r="G4" s="194"/>
    </row>
    <row r="5" spans="1:7" ht="63" customHeight="1" x14ac:dyDescent="0.2">
      <c r="A5" s="113" t="s">
        <v>325</v>
      </c>
      <c r="B5" s="192" t="str">
        <f>IF(Renseignements!B32="","",Renseignements!B32)</f>
        <v/>
      </c>
      <c r="C5" s="189"/>
      <c r="D5" s="109" t="s">
        <v>326</v>
      </c>
      <c r="E5" s="192" t="str">
        <f>Renseignements!B33</f>
        <v xml:space="preserve">Demande de renouvellement d'autorisation de préparer des dispositifs médicaux stériles pour le compte de l'établissement et/ ou pour le compte d'autres établissements </v>
      </c>
      <c r="F5" s="196"/>
      <c r="G5" s="189"/>
    </row>
    <row r="6" spans="1:7" ht="14.85" customHeight="1" x14ac:dyDescent="0.2">
      <c r="A6" s="197" t="s">
        <v>105</v>
      </c>
      <c r="B6" s="198"/>
      <c r="C6" s="205" t="s">
        <v>104</v>
      </c>
      <c r="D6" s="205"/>
      <c r="E6" s="205"/>
      <c r="F6" s="205"/>
      <c r="G6" s="25">
        <f>Liste!E28</f>
        <v>0</v>
      </c>
    </row>
    <row r="7" spans="1:7" ht="14.85" customHeight="1" x14ac:dyDescent="0.2">
      <c r="A7" s="199"/>
      <c r="B7" s="200"/>
      <c r="C7" s="187" t="s">
        <v>144</v>
      </c>
      <c r="D7" s="187"/>
      <c r="E7" s="187"/>
      <c r="F7" s="187"/>
      <c r="G7" s="25">
        <f>Liste!E26+Liste!E27</f>
        <v>0</v>
      </c>
    </row>
    <row r="8" spans="1:7" ht="14.85" customHeight="1" x14ac:dyDescent="0.2">
      <c r="A8" s="199"/>
      <c r="B8" s="200"/>
      <c r="C8" s="206" t="s">
        <v>321</v>
      </c>
      <c r="D8" s="206"/>
      <c r="E8" s="206"/>
      <c r="F8" s="206"/>
      <c r="G8" s="25">
        <f>Liste!E25</f>
        <v>0</v>
      </c>
    </row>
    <row r="9" spans="1:7" ht="14.85" customHeight="1" x14ac:dyDescent="0.2">
      <c r="A9" s="199"/>
      <c r="B9" s="200"/>
      <c r="C9" s="207" t="s">
        <v>322</v>
      </c>
      <c r="D9" s="207"/>
      <c r="E9" s="207"/>
      <c r="F9" s="207"/>
      <c r="G9" s="25">
        <f>Liste!E24</f>
        <v>0</v>
      </c>
    </row>
    <row r="10" spans="1:7" ht="14.85" customHeight="1" x14ac:dyDescent="0.2">
      <c r="A10" s="201"/>
      <c r="B10" s="200"/>
      <c r="C10" s="212" t="s">
        <v>334</v>
      </c>
      <c r="D10" s="212"/>
      <c r="E10" s="212"/>
      <c r="F10" s="212"/>
      <c r="G10" s="25">
        <f>Liste!E26</f>
        <v>0</v>
      </c>
    </row>
    <row r="11" spans="1:7" ht="14.85" customHeight="1" x14ac:dyDescent="0.2">
      <c r="A11" s="201"/>
      <c r="B11" s="200"/>
      <c r="C11" s="213" t="s">
        <v>335</v>
      </c>
      <c r="D11" s="213"/>
      <c r="E11" s="213"/>
      <c r="F11" s="213"/>
      <c r="G11" s="25">
        <f>Liste!E23</f>
        <v>0</v>
      </c>
    </row>
    <row r="12" spans="1:7" ht="14.85" customHeight="1" x14ac:dyDescent="0.2">
      <c r="A12" s="201"/>
      <c r="B12" s="200"/>
      <c r="C12" s="214" t="s">
        <v>336</v>
      </c>
      <c r="D12" s="214"/>
      <c r="E12" s="214"/>
      <c r="F12" s="214"/>
      <c r="G12" s="25">
        <f>Liste!E22</f>
        <v>0</v>
      </c>
    </row>
    <row r="13" spans="1:7" x14ac:dyDescent="0.2">
      <c r="A13" s="21"/>
      <c r="B13" s="21"/>
      <c r="C13" s="21"/>
      <c r="D13" s="21"/>
      <c r="E13" s="21"/>
      <c r="F13" s="21"/>
      <c r="G13" s="26"/>
    </row>
    <row r="14" spans="1:7" x14ac:dyDescent="0.2">
      <c r="A14" s="21" t="s">
        <v>106</v>
      </c>
      <c r="B14" s="21"/>
      <c r="C14" s="21"/>
      <c r="D14" s="21"/>
      <c r="E14" s="21"/>
      <c r="F14" s="21"/>
      <c r="G14" s="26"/>
    </row>
    <row r="15" spans="1:7" x14ac:dyDescent="0.2">
      <c r="A15" s="21"/>
      <c r="B15" s="21"/>
      <c r="C15" s="19"/>
      <c r="D15" s="22"/>
      <c r="E15" s="22"/>
      <c r="F15" s="22"/>
      <c r="G15" s="23"/>
    </row>
    <row r="16" spans="1:7" x14ac:dyDescent="0.2">
      <c r="A16" s="21"/>
      <c r="B16" s="21"/>
      <c r="C16" s="19"/>
      <c r="D16" s="22"/>
      <c r="E16" s="22"/>
      <c r="F16" s="22"/>
      <c r="G16" s="23"/>
    </row>
    <row r="17" spans="1:7" x14ac:dyDescent="0.2">
      <c r="A17" s="21"/>
      <c r="B17" s="21"/>
      <c r="C17" s="19"/>
      <c r="D17" s="22"/>
      <c r="E17" s="22"/>
      <c r="F17" s="22"/>
      <c r="G17" s="23"/>
    </row>
    <row r="18" spans="1:7" x14ac:dyDescent="0.2">
      <c r="A18" s="21"/>
      <c r="B18" s="21"/>
      <c r="C18" s="19"/>
      <c r="D18" s="22"/>
      <c r="E18" s="22"/>
      <c r="F18" s="22"/>
      <c r="G18" s="23"/>
    </row>
    <row r="19" spans="1:7" x14ac:dyDescent="0.2">
      <c r="A19" s="21"/>
      <c r="B19" s="21"/>
      <c r="C19" s="19"/>
      <c r="D19" s="22"/>
      <c r="E19" s="22"/>
      <c r="F19" s="22"/>
      <c r="G19" s="23"/>
    </row>
    <row r="20" spans="1:7" x14ac:dyDescent="0.2">
      <c r="A20" s="21"/>
      <c r="B20" s="21"/>
      <c r="C20" s="19"/>
      <c r="D20" s="22"/>
      <c r="E20" s="22"/>
      <c r="F20" s="22"/>
      <c r="G20" s="23"/>
    </row>
    <row r="21" spans="1:7" x14ac:dyDescent="0.2">
      <c r="A21" s="21"/>
      <c r="B21" s="21"/>
      <c r="C21" s="19"/>
      <c r="D21" s="22"/>
      <c r="E21" s="22"/>
      <c r="F21" s="22"/>
      <c r="G21" s="23"/>
    </row>
    <row r="22" spans="1:7" x14ac:dyDescent="0.2">
      <c r="A22" s="21"/>
      <c r="B22" s="21"/>
      <c r="C22" s="19"/>
      <c r="D22" s="22"/>
      <c r="E22" s="22"/>
      <c r="F22" s="22"/>
      <c r="G22" s="23"/>
    </row>
    <row r="23" spans="1:7" x14ac:dyDescent="0.2">
      <c r="A23" s="21"/>
      <c r="B23" s="21"/>
      <c r="C23" s="19"/>
      <c r="D23" s="22"/>
      <c r="E23" s="22"/>
      <c r="F23" s="22"/>
      <c r="G23" s="23"/>
    </row>
    <row r="24" spans="1:7" x14ac:dyDescent="0.2">
      <c r="A24" s="21"/>
      <c r="B24" s="21"/>
      <c r="C24" s="19"/>
      <c r="D24" s="22"/>
      <c r="E24" s="22"/>
      <c r="F24" s="22"/>
      <c r="G24" s="23"/>
    </row>
    <row r="25" spans="1:7" x14ac:dyDescent="0.2">
      <c r="A25" s="21"/>
      <c r="B25" s="21"/>
      <c r="C25" s="19"/>
      <c r="D25" s="22"/>
      <c r="E25" s="22"/>
      <c r="F25" s="22"/>
      <c r="G25" s="23"/>
    </row>
    <row r="26" spans="1:7" x14ac:dyDescent="0.2">
      <c r="A26" s="21"/>
      <c r="B26" s="21"/>
      <c r="C26" s="19"/>
      <c r="D26" s="22"/>
      <c r="E26" s="22"/>
      <c r="F26" s="22"/>
      <c r="G26" s="23"/>
    </row>
    <row r="27" spans="1:7" x14ac:dyDescent="0.2">
      <c r="A27" s="21"/>
      <c r="B27" s="21"/>
      <c r="C27" s="19"/>
      <c r="D27" s="22"/>
      <c r="E27" s="22"/>
      <c r="F27" s="22"/>
      <c r="G27" s="23"/>
    </row>
    <row r="28" spans="1:7" x14ac:dyDescent="0.2">
      <c r="A28" s="21"/>
      <c r="B28" s="21"/>
      <c r="C28" s="19"/>
      <c r="D28" s="22"/>
      <c r="E28" s="22"/>
      <c r="F28" s="22"/>
      <c r="G28" s="23"/>
    </row>
    <row r="29" spans="1:7" x14ac:dyDescent="0.2">
      <c r="A29" s="21"/>
      <c r="B29" s="21"/>
      <c r="C29" s="19"/>
      <c r="D29" s="22"/>
      <c r="E29" s="22"/>
      <c r="F29" s="22"/>
      <c r="G29" s="23"/>
    </row>
    <row r="30" spans="1:7" x14ac:dyDescent="0.2">
      <c r="A30" s="21"/>
      <c r="B30" s="21"/>
      <c r="C30" s="19"/>
      <c r="D30" s="22"/>
      <c r="E30" s="22"/>
      <c r="F30" s="22"/>
      <c r="G30" s="23"/>
    </row>
    <row r="31" spans="1:7" x14ac:dyDescent="0.2">
      <c r="A31" s="21"/>
      <c r="B31" s="21"/>
      <c r="C31" s="19"/>
      <c r="D31" s="22"/>
      <c r="E31" s="22"/>
      <c r="F31" s="22"/>
      <c r="G31" s="23"/>
    </row>
    <row r="32" spans="1:7" x14ac:dyDescent="0.2">
      <c r="A32" s="18"/>
    </row>
    <row r="33" spans="1:7" x14ac:dyDescent="0.2">
      <c r="A33" s="33" t="s">
        <v>121</v>
      </c>
      <c r="B33" s="208"/>
      <c r="C33" s="209"/>
      <c r="D33" s="209"/>
      <c r="E33" s="210"/>
      <c r="F33" s="30"/>
      <c r="G33" s="30"/>
    </row>
    <row r="34" spans="1:7" ht="33" customHeight="1" x14ac:dyDescent="0.2">
      <c r="A34" s="202" t="str">
        <f>IF(Renseignements!B11="","Le pharmacien inspecteur de santé publique","Les pharmaciens inspecteurs de santé publique")</f>
        <v>Le pharmacien inspecteur de santé publique</v>
      </c>
      <c r="B34" s="202"/>
      <c r="C34" s="202"/>
      <c r="D34" s="202"/>
      <c r="E34" s="202"/>
      <c r="F34" s="202"/>
      <c r="G34" s="202"/>
    </row>
    <row r="35" spans="1:7" ht="20.25" customHeight="1" x14ac:dyDescent="0.2">
      <c r="A35" s="20"/>
    </row>
    <row r="36" spans="1:7" ht="20.25" customHeight="1" x14ac:dyDescent="0.2">
      <c r="A36" s="20"/>
    </row>
    <row r="37" spans="1:7" ht="24" customHeight="1" x14ac:dyDescent="0.2">
      <c r="A37" s="202" t="str">
        <f>IF(Renseignements!B9="","",IF(A34="Les pharmaciens inspecteurs de santé publique",Renseignements!B9&amp;" - "&amp;Renseignements!B11,Renseignements!B9))</f>
        <v/>
      </c>
      <c r="B37" s="202"/>
      <c r="C37" s="202"/>
      <c r="D37" s="202"/>
      <c r="E37" s="202"/>
      <c r="F37" s="202"/>
      <c r="G37" s="202"/>
    </row>
    <row r="39" spans="1:7" x14ac:dyDescent="0.2">
      <c r="A39" s="211" t="str">
        <f>IF(Renseignements!B13="","","Autre personne ayant participé à l'inspection")</f>
        <v/>
      </c>
      <c r="B39" s="211"/>
      <c r="C39" s="211"/>
      <c r="D39" s="211"/>
      <c r="E39" s="211"/>
      <c r="F39" s="211"/>
      <c r="G39" s="211"/>
    </row>
    <row r="40" spans="1:7" x14ac:dyDescent="0.2">
      <c r="A40" s="202" t="str">
        <f>IF(Renseignements!B13="","",Renseignements!B13)</f>
        <v/>
      </c>
      <c r="B40" s="202"/>
      <c r="C40" s="202"/>
      <c r="D40" s="202"/>
      <c r="E40" s="202"/>
      <c r="F40" s="202"/>
      <c r="G40" s="202"/>
    </row>
    <row r="41" spans="1:7" x14ac:dyDescent="0.2">
      <c r="A41" s="202" t="str">
        <f>IF(Renseignements!B14="","",Renseignements!B14)</f>
        <v/>
      </c>
      <c r="B41" s="202"/>
      <c r="C41" s="202"/>
      <c r="D41" s="202"/>
      <c r="E41" s="202"/>
      <c r="F41" s="202"/>
      <c r="G41" s="202"/>
    </row>
  </sheetData>
  <sheetProtection sheet="1" objects="1" scenarios="1" formatRows="0" selectLockedCells="1"/>
  <mergeCells count="21">
    <mergeCell ref="A40:G40"/>
    <mergeCell ref="A41:G41"/>
    <mergeCell ref="A1:G1"/>
    <mergeCell ref="B2:G2"/>
    <mergeCell ref="B3:G3"/>
    <mergeCell ref="A34:G34"/>
    <mergeCell ref="A37:G37"/>
    <mergeCell ref="C6:F6"/>
    <mergeCell ref="C8:F8"/>
    <mergeCell ref="C9:F9"/>
    <mergeCell ref="C7:F7"/>
    <mergeCell ref="B33:E33"/>
    <mergeCell ref="A39:G39"/>
    <mergeCell ref="C10:F10"/>
    <mergeCell ref="C11:F11"/>
    <mergeCell ref="C12:F12"/>
    <mergeCell ref="E4:G4"/>
    <mergeCell ref="C4:D4"/>
    <mergeCell ref="B5:C5"/>
    <mergeCell ref="E5:G5"/>
    <mergeCell ref="A6:B12"/>
  </mergeCells>
  <phoneticPr fontId="14" type="noConversion"/>
  <conditionalFormatting sqref="G10">
    <cfRule type="expression" dxfId="13" priority="2">
      <formula>$G10&gt;0</formula>
    </cfRule>
  </conditionalFormatting>
  <conditionalFormatting sqref="G11:G12">
    <cfRule type="expression" dxfId="12" priority="1">
      <formula>$G11&gt;0</formula>
    </cfRule>
  </conditionalFormatting>
  <pageMargins left="0.61" right="0.62" top="0.984251969" bottom="1.29" header="0.4921259845" footer="0.4921259845"/>
  <pageSetup paperSize="9" orientation="portrait" r:id="rId1"/>
  <headerFooter alignWithMargins="0">
    <oddFooter>&amp;R&amp;8Page &amp;P sur &amp;N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7649" r:id="rId4">
          <objectPr locked="0" defaultSize="0" autoPict="0" r:id="rId5">
            <anchor moveWithCells="1" sizeWithCells="1">
              <from>
                <xdr:col>0</xdr:col>
                <xdr:colOff>209550</xdr:colOff>
                <xdr:row>15</xdr:row>
                <xdr:rowOff>47625</xdr:rowOff>
              </from>
              <to>
                <xdr:col>6</xdr:col>
                <xdr:colOff>590550</xdr:colOff>
                <xdr:row>29</xdr:row>
                <xdr:rowOff>171450</xdr:rowOff>
              </to>
            </anchor>
          </objectPr>
        </oleObject>
      </mc:Choice>
      <mc:Fallback>
        <oleObject progId="Word.Document.12" shapeId="276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rgb="FFFF66FF"/>
    <pageSetUpPr fitToPage="1"/>
  </sheetPr>
  <dimension ref="B1:M56"/>
  <sheetViews>
    <sheetView view="pageBreakPreview" topLeftCell="A24" zoomScaleNormal="100" zoomScaleSheetLayoutView="100" workbookViewId="0">
      <selection activeCell="D56" sqref="D56"/>
    </sheetView>
  </sheetViews>
  <sheetFormatPr baseColWidth="10" defaultRowHeight="12.75" x14ac:dyDescent="0.2"/>
  <cols>
    <col min="1" max="1" width="11.42578125" style="12"/>
    <col min="2" max="2" width="7.7109375" style="89" customWidth="1"/>
    <col min="3" max="3" width="14.5703125" style="89" customWidth="1"/>
    <col min="4" max="4" width="73.140625" style="95" customWidth="1"/>
    <col min="5" max="5" width="42.42578125" style="95" customWidth="1"/>
    <col min="6" max="6" width="18.28515625" style="92" customWidth="1"/>
    <col min="7" max="7" width="6.140625" style="92" hidden="1" customWidth="1"/>
    <col min="8" max="13" width="11.42578125" style="12" hidden="1" customWidth="1"/>
    <col min="14" max="16384" width="11.42578125" style="12"/>
  </cols>
  <sheetData>
    <row r="1" spans="2:13" ht="24" customHeight="1" x14ac:dyDescent="0.2">
      <c r="B1" s="149" t="s">
        <v>101</v>
      </c>
      <c r="C1" s="150"/>
      <c r="D1" s="149" t="str">
        <f>IF(Renseignements!B17="","",Renseignements!B17)&amp;" - "&amp;Renseignements!B20</f>
        <v xml:space="preserve"> - </v>
      </c>
      <c r="E1" s="150"/>
      <c r="F1" s="6"/>
      <c r="G1" s="92" t="s">
        <v>108</v>
      </c>
    </row>
    <row r="2" spans="2:13" ht="24" customHeight="1" x14ac:dyDescent="0.2">
      <c r="B2" s="217" t="s">
        <v>118</v>
      </c>
      <c r="C2" s="189"/>
      <c r="D2" s="217" t="str">
        <f>Renseignements!B33</f>
        <v xml:space="preserve">Demande de renouvellement d'autorisation de préparer des dispositifs médicaux stériles pour le compte de l'établissement et/ ou pour le compte d'autres établissements </v>
      </c>
      <c r="E2" s="196"/>
      <c r="F2" s="189"/>
    </row>
    <row r="3" spans="2:13" ht="39" customHeight="1" x14ac:dyDescent="0.2">
      <c r="B3" s="149" t="s">
        <v>122</v>
      </c>
      <c r="C3" s="150"/>
      <c r="D3" s="103"/>
      <c r="E3" s="218"/>
      <c r="F3" s="219"/>
      <c r="G3" s="92" t="s">
        <v>108</v>
      </c>
    </row>
    <row r="4" spans="2:13" s="93" customFormat="1" ht="72.75" customHeight="1" x14ac:dyDescent="0.2">
      <c r="B4" s="62" t="s">
        <v>29</v>
      </c>
      <c r="C4" s="7" t="s">
        <v>98</v>
      </c>
      <c r="D4" s="7" t="s">
        <v>30</v>
      </c>
      <c r="E4" s="7" t="s">
        <v>31</v>
      </c>
      <c r="F4" s="7" t="s">
        <v>6</v>
      </c>
      <c r="G4" s="94" t="s">
        <v>108</v>
      </c>
      <c r="H4" s="92" t="s">
        <v>46</v>
      </c>
      <c r="I4" s="92" t="s">
        <v>136</v>
      </c>
      <c r="J4" s="92" t="s">
        <v>24</v>
      </c>
      <c r="K4" s="92" t="s">
        <v>137</v>
      </c>
      <c r="L4" s="92" t="s">
        <v>138</v>
      </c>
      <c r="M4" s="92" t="s">
        <v>139</v>
      </c>
    </row>
    <row r="5" spans="2:13" ht="21" customHeight="1" x14ac:dyDescent="0.2">
      <c r="B5" s="90">
        <f>Grille!B4</f>
        <v>1</v>
      </c>
      <c r="C5" s="99" t="str">
        <f>IF(Grille!E4="","",Grille!E4)</f>
        <v/>
      </c>
      <c r="D5" s="121"/>
      <c r="E5" s="121"/>
      <c r="F5" s="99"/>
      <c r="G5" s="92" t="str">
        <f>IF(C5="","",IF(OR(C5="E",C5="E Majeur",C5="E Critique",C5="Rem."),"N","X"))</f>
        <v/>
      </c>
      <c r="H5" s="96" t="s">
        <v>114</v>
      </c>
    </row>
    <row r="6" spans="2:13" ht="20.25" customHeight="1" x14ac:dyDescent="0.2">
      <c r="B6" s="90">
        <f>Grille!B5</f>
        <v>2</v>
      </c>
      <c r="C6" s="99" t="str">
        <f>IF(Grille!E5="","",Grille!E5)</f>
        <v/>
      </c>
      <c r="D6" s="121"/>
      <c r="E6" s="121"/>
      <c r="F6" s="99"/>
      <c r="G6" s="92" t="str">
        <f t="shared" ref="G6:G53" si="0">IF(C6="","",IF(OR(C6="E",C6="E Majeur",C6="E Critique",C6="Rem."),"N","X"))</f>
        <v/>
      </c>
      <c r="H6" s="96" t="s">
        <v>115</v>
      </c>
    </row>
    <row r="7" spans="2:13" ht="20.25" customHeight="1" x14ac:dyDescent="0.2">
      <c r="B7" s="90">
        <f>Grille!B6</f>
        <v>3</v>
      </c>
      <c r="C7" s="99" t="str">
        <f>IF(Grille!E6="","",Grille!E6)</f>
        <v/>
      </c>
      <c r="D7" s="121"/>
      <c r="E7" s="121"/>
      <c r="F7" s="99"/>
      <c r="G7" s="92" t="str">
        <f t="shared" si="0"/>
        <v/>
      </c>
      <c r="H7" s="96" t="s">
        <v>116</v>
      </c>
    </row>
    <row r="8" spans="2:13" ht="20.25" customHeight="1" x14ac:dyDescent="0.2">
      <c r="B8" s="90">
        <f>Grille!B7</f>
        <v>4</v>
      </c>
      <c r="C8" s="99" t="str">
        <f>IF(Grille!E7="","",Grille!E7)</f>
        <v/>
      </c>
      <c r="D8" s="121"/>
      <c r="E8" s="121"/>
      <c r="F8" s="99"/>
      <c r="G8" s="92" t="str">
        <f t="shared" si="0"/>
        <v/>
      </c>
      <c r="H8" s="96" t="s">
        <v>117</v>
      </c>
    </row>
    <row r="9" spans="2:13" ht="20.25" customHeight="1" x14ac:dyDescent="0.2">
      <c r="B9" s="90">
        <f>Grille!B8</f>
        <v>5</v>
      </c>
      <c r="C9" s="99" t="str">
        <f>IF(Grille!E8="","",Grille!E8)</f>
        <v/>
      </c>
      <c r="D9" s="121"/>
      <c r="E9" s="121"/>
      <c r="F9" s="99"/>
      <c r="G9" s="92" t="str">
        <f t="shared" si="0"/>
        <v/>
      </c>
      <c r="H9" s="95" t="s">
        <v>139</v>
      </c>
    </row>
    <row r="10" spans="2:13" ht="20.25" customHeight="1" x14ac:dyDescent="0.2">
      <c r="B10" s="90">
        <f>Grille!B9</f>
        <v>6</v>
      </c>
      <c r="C10" s="99" t="str">
        <f>IF(Grille!E9="","",Grille!E9)</f>
        <v/>
      </c>
      <c r="D10" s="121"/>
      <c r="E10" s="121"/>
      <c r="F10" s="99"/>
      <c r="G10" s="92" t="str">
        <f t="shared" si="0"/>
        <v/>
      </c>
      <c r="H10" s="95" t="s">
        <v>315</v>
      </c>
    </row>
    <row r="11" spans="2:13" ht="20.25" customHeight="1" x14ac:dyDescent="0.2">
      <c r="B11" s="90">
        <f>Grille!B11</f>
        <v>7</v>
      </c>
      <c r="C11" s="99" t="str">
        <f>IF(Grille!E11="","",Grille!E11)</f>
        <v/>
      </c>
      <c r="D11" s="121"/>
      <c r="E11" s="121"/>
      <c r="F11" s="99"/>
      <c r="G11" s="92" t="str">
        <f t="shared" si="0"/>
        <v/>
      </c>
      <c r="H11" s="95" t="s">
        <v>316</v>
      </c>
    </row>
    <row r="12" spans="2:13" ht="20.25" customHeight="1" x14ac:dyDescent="0.2">
      <c r="B12" s="90">
        <f>Grille!B12</f>
        <v>8</v>
      </c>
      <c r="C12" s="99" t="str">
        <f>IF(Grille!E12="","",Grille!E12)</f>
        <v/>
      </c>
      <c r="D12" s="121"/>
      <c r="E12" s="121"/>
      <c r="F12" s="99"/>
      <c r="G12" s="92" t="str">
        <f t="shared" si="0"/>
        <v/>
      </c>
    </row>
    <row r="13" spans="2:13" ht="20.25" customHeight="1" x14ac:dyDescent="0.2">
      <c r="B13" s="90">
        <f>Grille!B13</f>
        <v>9</v>
      </c>
      <c r="C13" s="99" t="str">
        <f>IF(Grille!E13="","",Grille!E13)</f>
        <v/>
      </c>
      <c r="D13" s="121"/>
      <c r="E13" s="121"/>
      <c r="F13" s="99"/>
      <c r="G13" s="92" t="str">
        <f t="shared" si="0"/>
        <v/>
      </c>
    </row>
    <row r="14" spans="2:13" ht="20.25" customHeight="1" x14ac:dyDescent="0.2">
      <c r="B14" s="90">
        <f>Grille!B15</f>
        <v>10</v>
      </c>
      <c r="C14" s="99" t="str">
        <f>IF(Grille!E15="","",Grille!E15)</f>
        <v/>
      </c>
      <c r="D14" s="121"/>
      <c r="E14" s="121"/>
      <c r="F14" s="99"/>
      <c r="G14" s="92" t="str">
        <f t="shared" si="0"/>
        <v/>
      </c>
    </row>
    <row r="15" spans="2:13" ht="20.25" customHeight="1" x14ac:dyDescent="0.2">
      <c r="B15" s="90">
        <f>Grille!B16</f>
        <v>11</v>
      </c>
      <c r="C15" s="99" t="str">
        <f>IF(Grille!E16="","",Grille!E16)</f>
        <v/>
      </c>
      <c r="D15" s="121"/>
      <c r="E15" s="121"/>
      <c r="F15" s="99"/>
      <c r="G15" s="92" t="str">
        <f t="shared" si="0"/>
        <v/>
      </c>
    </row>
    <row r="16" spans="2:13" ht="20.25" customHeight="1" x14ac:dyDescent="0.2">
      <c r="B16" s="90">
        <f>Grille!B17</f>
        <v>12</v>
      </c>
      <c r="C16" s="99" t="str">
        <f>IF(Grille!E17="","",Grille!E17)</f>
        <v/>
      </c>
      <c r="D16" s="121"/>
      <c r="E16" s="121"/>
      <c r="F16" s="99"/>
      <c r="G16" s="92" t="str">
        <f t="shared" si="0"/>
        <v/>
      </c>
    </row>
    <row r="17" spans="2:7" ht="20.25" customHeight="1" x14ac:dyDescent="0.2">
      <c r="B17" s="90">
        <f>Grille!B18</f>
        <v>13</v>
      </c>
      <c r="C17" s="99" t="str">
        <f>IF(Grille!E18="","",Grille!E18)</f>
        <v/>
      </c>
      <c r="D17" s="121"/>
      <c r="E17" s="121"/>
      <c r="F17" s="99"/>
      <c r="G17" s="92" t="str">
        <f t="shared" si="0"/>
        <v/>
      </c>
    </row>
    <row r="18" spans="2:7" ht="20.25" customHeight="1" x14ac:dyDescent="0.2">
      <c r="B18" s="90">
        <f>Grille!B19</f>
        <v>14</v>
      </c>
      <c r="C18" s="99" t="str">
        <f>IF(Grille!E19="","",Grille!E19)</f>
        <v/>
      </c>
      <c r="D18" s="121"/>
      <c r="E18" s="121"/>
      <c r="F18" s="99"/>
      <c r="G18" s="92" t="str">
        <f t="shared" si="0"/>
        <v/>
      </c>
    </row>
    <row r="19" spans="2:7" ht="20.25" customHeight="1" x14ac:dyDescent="0.2">
      <c r="B19" s="90">
        <f>Grille!B20</f>
        <v>15</v>
      </c>
      <c r="C19" s="99" t="str">
        <f>IF(Grille!E20="","",Grille!E20)</f>
        <v/>
      </c>
      <c r="D19" s="121"/>
      <c r="E19" s="121"/>
      <c r="F19" s="99"/>
      <c r="G19" s="92" t="str">
        <f t="shared" si="0"/>
        <v/>
      </c>
    </row>
    <row r="20" spans="2:7" ht="20.25" customHeight="1" x14ac:dyDescent="0.2">
      <c r="B20" s="90">
        <f>Grille!B21</f>
        <v>16</v>
      </c>
      <c r="C20" s="99" t="str">
        <f>IF(Grille!E21="","",Grille!E21)</f>
        <v/>
      </c>
      <c r="D20" s="121"/>
      <c r="E20" s="121"/>
      <c r="F20" s="99"/>
      <c r="G20" s="92" t="str">
        <f t="shared" si="0"/>
        <v/>
      </c>
    </row>
    <row r="21" spans="2:7" ht="20.25" customHeight="1" x14ac:dyDescent="0.2">
      <c r="B21" s="90">
        <f>Grille!B22</f>
        <v>17</v>
      </c>
      <c r="C21" s="99" t="str">
        <f>IF(Grille!E22="","",Grille!E22)</f>
        <v/>
      </c>
      <c r="D21" s="121"/>
      <c r="E21" s="121"/>
      <c r="F21" s="99"/>
      <c r="G21" s="92" t="str">
        <f t="shared" si="0"/>
        <v/>
      </c>
    </row>
    <row r="22" spans="2:7" ht="20.25" customHeight="1" x14ac:dyDescent="0.2">
      <c r="B22" s="90">
        <f>Grille!B23</f>
        <v>18</v>
      </c>
      <c r="C22" s="99" t="str">
        <f>IF(Grille!E23="","",Grille!E23)</f>
        <v/>
      </c>
      <c r="D22" s="121"/>
      <c r="E22" s="121"/>
      <c r="F22" s="99"/>
      <c r="G22" s="92" t="str">
        <f t="shared" si="0"/>
        <v/>
      </c>
    </row>
    <row r="23" spans="2:7" ht="20.25" customHeight="1" x14ac:dyDescent="0.2">
      <c r="B23" s="90">
        <f>Grille!B24</f>
        <v>19</v>
      </c>
      <c r="C23" s="99" t="str">
        <f>IF(Grille!E24="","",Grille!E24)</f>
        <v/>
      </c>
      <c r="D23" s="121"/>
      <c r="E23" s="121"/>
      <c r="F23" s="99"/>
      <c r="G23" s="92" t="str">
        <f t="shared" si="0"/>
        <v/>
      </c>
    </row>
    <row r="24" spans="2:7" ht="20.25" customHeight="1" x14ac:dyDescent="0.2">
      <c r="B24" s="90">
        <f>Grille!B25</f>
        <v>20</v>
      </c>
      <c r="C24" s="99" t="str">
        <f>IF(Grille!E25="","",Grille!E25)</f>
        <v/>
      </c>
      <c r="D24" s="121"/>
      <c r="E24" s="121"/>
      <c r="F24" s="99"/>
      <c r="G24" s="92" t="str">
        <f t="shared" si="0"/>
        <v/>
      </c>
    </row>
    <row r="25" spans="2:7" ht="20.25" customHeight="1" x14ac:dyDescent="0.2">
      <c r="B25" s="90">
        <f>Grille!B26</f>
        <v>21</v>
      </c>
      <c r="C25" s="99" t="str">
        <f>IF(Grille!E26="","",Grille!E26)</f>
        <v/>
      </c>
      <c r="D25" s="121"/>
      <c r="E25" s="121"/>
      <c r="F25" s="99"/>
      <c r="G25" s="92" t="str">
        <f t="shared" si="0"/>
        <v/>
      </c>
    </row>
    <row r="26" spans="2:7" ht="20.25" customHeight="1" x14ac:dyDescent="0.2">
      <c r="B26" s="90">
        <f>Grille!B27</f>
        <v>22</v>
      </c>
      <c r="C26" s="99" t="str">
        <f>IF(Grille!E27="","",Grille!E27)</f>
        <v/>
      </c>
      <c r="D26" s="121"/>
      <c r="E26" s="121"/>
      <c r="F26" s="99"/>
      <c r="G26" s="92" t="str">
        <f t="shared" si="0"/>
        <v/>
      </c>
    </row>
    <row r="27" spans="2:7" ht="20.25" customHeight="1" x14ac:dyDescent="0.2">
      <c r="B27" s="90">
        <f>Grille!B29</f>
        <v>23</v>
      </c>
      <c r="C27" s="99" t="str">
        <f>IF(Grille!E29="","",Grille!E29)</f>
        <v/>
      </c>
      <c r="D27" s="121"/>
      <c r="E27" s="121"/>
      <c r="F27" s="99"/>
      <c r="G27" s="92" t="str">
        <f t="shared" si="0"/>
        <v/>
      </c>
    </row>
    <row r="28" spans="2:7" ht="20.25" customHeight="1" x14ac:dyDescent="0.2">
      <c r="B28" s="90">
        <f>Grille!B31</f>
        <v>25</v>
      </c>
      <c r="C28" s="99" t="str">
        <f>IF(Grille!E31="","",Grille!E31)</f>
        <v/>
      </c>
      <c r="D28" s="121"/>
      <c r="E28" s="121"/>
      <c r="F28" s="99"/>
      <c r="G28" s="92" t="str">
        <f t="shared" si="0"/>
        <v/>
      </c>
    </row>
    <row r="29" spans="2:7" ht="20.25" customHeight="1" x14ac:dyDescent="0.2">
      <c r="B29" s="90">
        <f>Grille!B32</f>
        <v>26</v>
      </c>
      <c r="C29" s="99" t="str">
        <f>IF(Grille!E32="","",Grille!E32)</f>
        <v/>
      </c>
      <c r="D29" s="121"/>
      <c r="E29" s="121"/>
      <c r="F29" s="99"/>
      <c r="G29" s="92" t="str">
        <f t="shared" si="0"/>
        <v/>
      </c>
    </row>
    <row r="30" spans="2:7" ht="20.25" customHeight="1" x14ac:dyDescent="0.2">
      <c r="B30" s="90">
        <f>Grille!B33</f>
        <v>27</v>
      </c>
      <c r="C30" s="99" t="str">
        <f>IF(Grille!E33="","",Grille!E33)</f>
        <v/>
      </c>
      <c r="D30" s="121"/>
      <c r="E30" s="121"/>
      <c r="F30" s="99"/>
      <c r="G30" s="92" t="str">
        <f t="shared" si="0"/>
        <v/>
      </c>
    </row>
    <row r="31" spans="2:7" ht="20.25" customHeight="1" x14ac:dyDescent="0.2">
      <c r="B31" s="90">
        <f>Grille!B35</f>
        <v>28</v>
      </c>
      <c r="C31" s="99" t="str">
        <f>IF(Grille!E35="","",Grille!E35)</f>
        <v/>
      </c>
      <c r="D31" s="121"/>
      <c r="E31" s="121"/>
      <c r="F31" s="99"/>
      <c r="G31" s="92" t="str">
        <f t="shared" si="0"/>
        <v/>
      </c>
    </row>
    <row r="32" spans="2:7" ht="20.25" customHeight="1" x14ac:dyDescent="0.2">
      <c r="B32" s="90">
        <f>Grille!B36</f>
        <v>29</v>
      </c>
      <c r="C32" s="99" t="str">
        <f>IF(Grille!E36="","",Grille!E36)</f>
        <v/>
      </c>
      <c r="D32" s="121"/>
      <c r="E32" s="121"/>
      <c r="F32" s="99"/>
      <c r="G32" s="92" t="str">
        <f t="shared" si="0"/>
        <v/>
      </c>
    </row>
    <row r="33" spans="2:7" ht="20.25" customHeight="1" x14ac:dyDescent="0.2">
      <c r="B33" s="90">
        <f>Grille!B37</f>
        <v>30</v>
      </c>
      <c r="C33" s="99" t="str">
        <f>IF(Grille!E37="","",Grille!E37)</f>
        <v/>
      </c>
      <c r="D33" s="121"/>
      <c r="E33" s="121"/>
      <c r="F33" s="99"/>
      <c r="G33" s="92" t="str">
        <f t="shared" si="0"/>
        <v/>
      </c>
    </row>
    <row r="34" spans="2:7" ht="20.25" customHeight="1" x14ac:dyDescent="0.2">
      <c r="B34" s="90">
        <f>Grille!B38</f>
        <v>31</v>
      </c>
      <c r="C34" s="99" t="str">
        <f>IF(Grille!E38="","",Grille!E38)</f>
        <v/>
      </c>
      <c r="D34" s="121"/>
      <c r="E34" s="121"/>
      <c r="F34" s="99"/>
      <c r="G34" s="92" t="str">
        <f t="shared" si="0"/>
        <v/>
      </c>
    </row>
    <row r="35" spans="2:7" ht="20.25" customHeight="1" x14ac:dyDescent="0.2">
      <c r="B35" s="90">
        <f>Grille!B39</f>
        <v>32</v>
      </c>
      <c r="C35" s="99" t="str">
        <f>IF(Grille!E39="","",Grille!E39)</f>
        <v/>
      </c>
      <c r="D35" s="121"/>
      <c r="E35" s="121"/>
      <c r="F35" s="99"/>
      <c r="G35" s="92" t="str">
        <f t="shared" si="0"/>
        <v/>
      </c>
    </row>
    <row r="36" spans="2:7" ht="20.25" customHeight="1" x14ac:dyDescent="0.2">
      <c r="B36" s="90">
        <f>Grille!B40</f>
        <v>33</v>
      </c>
      <c r="C36" s="99" t="str">
        <f>IF(Grille!E40="","",Grille!E40)</f>
        <v/>
      </c>
      <c r="D36" s="121"/>
      <c r="E36" s="121"/>
      <c r="F36" s="99"/>
      <c r="G36" s="92" t="str">
        <f t="shared" si="0"/>
        <v/>
      </c>
    </row>
    <row r="37" spans="2:7" ht="20.25" customHeight="1" x14ac:dyDescent="0.2">
      <c r="B37" s="90">
        <f>Grille!B41</f>
        <v>34</v>
      </c>
      <c r="C37" s="99" t="str">
        <f>IF(Grille!E41="","",Grille!E41)</f>
        <v/>
      </c>
      <c r="D37" s="121"/>
      <c r="E37" s="121"/>
      <c r="F37" s="99"/>
      <c r="G37" s="92" t="str">
        <f t="shared" si="0"/>
        <v/>
      </c>
    </row>
    <row r="38" spans="2:7" ht="20.25" customHeight="1" x14ac:dyDescent="0.2">
      <c r="B38" s="90">
        <f>Grille!B42</f>
        <v>35</v>
      </c>
      <c r="C38" s="99" t="str">
        <f>IF(Grille!E42="","",Grille!E42)</f>
        <v/>
      </c>
      <c r="D38" s="121"/>
      <c r="E38" s="121"/>
      <c r="F38" s="99"/>
      <c r="G38" s="92" t="str">
        <f t="shared" si="0"/>
        <v/>
      </c>
    </row>
    <row r="39" spans="2:7" ht="20.25" customHeight="1" x14ac:dyDescent="0.2">
      <c r="B39" s="90">
        <f>Grille!B43</f>
        <v>36</v>
      </c>
      <c r="C39" s="99" t="str">
        <f>IF(Grille!E43="","",Grille!E43)</f>
        <v/>
      </c>
      <c r="D39" s="121"/>
      <c r="E39" s="121"/>
      <c r="F39" s="99"/>
      <c r="G39" s="92" t="str">
        <f t="shared" si="0"/>
        <v/>
      </c>
    </row>
    <row r="40" spans="2:7" ht="20.25" customHeight="1" x14ac:dyDescent="0.2">
      <c r="B40" s="90">
        <f>Grille!B45</f>
        <v>37</v>
      </c>
      <c r="C40" s="99" t="str">
        <f>IF(Grille!E45="","",Grille!E45)</f>
        <v/>
      </c>
      <c r="D40" s="121"/>
      <c r="E40" s="121"/>
      <c r="F40" s="99"/>
      <c r="G40" s="92" t="str">
        <f t="shared" si="0"/>
        <v/>
      </c>
    </row>
    <row r="41" spans="2:7" ht="20.25" customHeight="1" x14ac:dyDescent="0.2">
      <c r="B41" s="90">
        <f>Grille!B46</f>
        <v>38</v>
      </c>
      <c r="C41" s="99" t="str">
        <f>IF(Grille!E46="","",Grille!E46)</f>
        <v/>
      </c>
      <c r="D41" s="121"/>
      <c r="E41" s="121"/>
      <c r="F41" s="99"/>
      <c r="G41" s="92" t="str">
        <f t="shared" si="0"/>
        <v/>
      </c>
    </row>
    <row r="42" spans="2:7" ht="20.25" customHeight="1" x14ac:dyDescent="0.2">
      <c r="B42" s="90">
        <f>Grille!B47</f>
        <v>39</v>
      </c>
      <c r="C42" s="99" t="str">
        <f>IF(Grille!E47="","",Grille!E47)</f>
        <v/>
      </c>
      <c r="D42" s="121"/>
      <c r="E42" s="121"/>
      <c r="F42" s="99"/>
      <c r="G42" s="92" t="str">
        <f t="shared" si="0"/>
        <v/>
      </c>
    </row>
    <row r="43" spans="2:7" ht="20.25" customHeight="1" x14ac:dyDescent="0.2">
      <c r="B43" s="90">
        <f>Grille!B48</f>
        <v>40</v>
      </c>
      <c r="C43" s="99" t="str">
        <f>IF(Grille!E48="","",Grille!E48)</f>
        <v/>
      </c>
      <c r="D43" s="121"/>
      <c r="E43" s="121"/>
      <c r="F43" s="99"/>
      <c r="G43" s="92" t="str">
        <f t="shared" si="0"/>
        <v/>
      </c>
    </row>
    <row r="44" spans="2:7" ht="20.25" customHeight="1" x14ac:dyDescent="0.2">
      <c r="B44" s="90">
        <f>Grille!B49</f>
        <v>41</v>
      </c>
      <c r="C44" s="99" t="str">
        <f>IF(Grille!E49="","",Grille!E49)</f>
        <v/>
      </c>
      <c r="D44" s="121"/>
      <c r="E44" s="121"/>
      <c r="F44" s="99"/>
      <c r="G44" s="92" t="str">
        <f t="shared" si="0"/>
        <v/>
      </c>
    </row>
    <row r="45" spans="2:7" ht="20.25" customHeight="1" x14ac:dyDescent="0.2">
      <c r="B45" s="90">
        <f>Grille!B50</f>
        <v>42</v>
      </c>
      <c r="C45" s="99" t="str">
        <f>IF(Grille!E50="","",Grille!E50)</f>
        <v/>
      </c>
      <c r="D45" s="121"/>
      <c r="E45" s="121"/>
      <c r="F45" s="99"/>
      <c r="G45" s="92" t="str">
        <f t="shared" si="0"/>
        <v/>
      </c>
    </row>
    <row r="46" spans="2:7" ht="20.25" customHeight="1" x14ac:dyDescent="0.2">
      <c r="B46" s="90">
        <f>Grille!B52</f>
        <v>43</v>
      </c>
      <c r="C46" s="99" t="str">
        <f>IF(Grille!E52="","",Grille!E52)</f>
        <v/>
      </c>
      <c r="D46" s="121"/>
      <c r="E46" s="121"/>
      <c r="F46" s="99"/>
      <c r="G46" s="92" t="str">
        <f t="shared" si="0"/>
        <v/>
      </c>
    </row>
    <row r="47" spans="2:7" ht="20.25" customHeight="1" x14ac:dyDescent="0.2">
      <c r="B47" s="90">
        <f>Grille!B53</f>
        <v>44</v>
      </c>
      <c r="C47" s="99" t="str">
        <f>IF(Grille!E53="","",Grille!E53)</f>
        <v/>
      </c>
      <c r="D47" s="121"/>
      <c r="E47" s="121"/>
      <c r="F47" s="99"/>
      <c r="G47" s="92" t="str">
        <f t="shared" si="0"/>
        <v/>
      </c>
    </row>
    <row r="48" spans="2:7" ht="20.25" customHeight="1" x14ac:dyDescent="0.2">
      <c r="B48" s="90">
        <f>Grille!B54</f>
        <v>45</v>
      </c>
      <c r="C48" s="99" t="str">
        <f>IF(Grille!E54="","",Grille!E54)</f>
        <v/>
      </c>
      <c r="D48" s="121"/>
      <c r="E48" s="121"/>
      <c r="F48" s="99"/>
      <c r="G48" s="92" t="str">
        <f t="shared" si="0"/>
        <v/>
      </c>
    </row>
    <row r="49" spans="2:8" ht="20.25" customHeight="1" x14ac:dyDescent="0.2">
      <c r="B49" s="90">
        <f>Grille!B55</f>
        <v>46</v>
      </c>
      <c r="C49" s="99" t="str">
        <f>IF(Grille!E55="","",Grille!E55)</f>
        <v/>
      </c>
      <c r="D49" s="121"/>
      <c r="E49" s="121"/>
      <c r="F49" s="99"/>
      <c r="G49" s="92" t="str">
        <f t="shared" si="0"/>
        <v/>
      </c>
    </row>
    <row r="50" spans="2:8" ht="20.25" customHeight="1" x14ac:dyDescent="0.2">
      <c r="B50" s="90">
        <f>Grille!B56</f>
        <v>47</v>
      </c>
      <c r="C50" s="99" t="str">
        <f>IF(Grille!E56="","",Grille!E56)</f>
        <v/>
      </c>
      <c r="D50" s="121"/>
      <c r="E50" s="121"/>
      <c r="F50" s="99"/>
      <c r="G50" s="92" t="str">
        <f t="shared" si="0"/>
        <v/>
      </c>
    </row>
    <row r="51" spans="2:8" ht="20.25" customHeight="1" x14ac:dyDescent="0.2">
      <c r="B51" s="90">
        <f>Grille!B58</f>
        <v>48</v>
      </c>
      <c r="C51" s="99" t="str">
        <f>IF(Grille!E58="","",Grille!E58)</f>
        <v/>
      </c>
      <c r="D51" s="121"/>
      <c r="E51" s="121"/>
      <c r="F51" s="99"/>
      <c r="G51" s="92" t="str">
        <f t="shared" si="0"/>
        <v/>
      </c>
    </row>
    <row r="52" spans="2:8" ht="20.25" customHeight="1" x14ac:dyDescent="0.2">
      <c r="B52" s="90">
        <f>Grille!B59</f>
        <v>49</v>
      </c>
      <c r="C52" s="99" t="str">
        <f>IF(Grille!E59="","",Grille!E59)</f>
        <v/>
      </c>
      <c r="D52" s="121"/>
      <c r="E52" s="121"/>
      <c r="F52" s="99"/>
      <c r="G52" s="92" t="str">
        <f t="shared" si="0"/>
        <v/>
      </c>
    </row>
    <row r="53" spans="2:8" ht="20.25" customHeight="1" x14ac:dyDescent="0.2">
      <c r="B53" s="90">
        <f>Grille!B60</f>
        <v>50</v>
      </c>
      <c r="C53" s="99" t="str">
        <f>IF(Grille!E60="","",Grille!E60)</f>
        <v/>
      </c>
      <c r="D53" s="121"/>
      <c r="E53" s="121"/>
      <c r="F53" s="99"/>
      <c r="G53" s="92" t="str">
        <f t="shared" si="0"/>
        <v/>
      </c>
    </row>
    <row r="54" spans="2:8" ht="20.25" customHeight="1" x14ac:dyDescent="0.2">
      <c r="B54" s="90">
        <f>Grille!B63</f>
        <v>52</v>
      </c>
      <c r="C54" s="99" t="str">
        <f>IF(Grille!E63="","",Grille!E63)</f>
        <v/>
      </c>
      <c r="D54" s="126"/>
      <c r="E54" s="126"/>
      <c r="F54" s="99"/>
      <c r="G54" s="92" t="str">
        <f t="shared" ref="G54" si="1">IF(C54="","",IF(OR(C54="E",C54="E Majeur",C54="E Critique",C54="Rem."),"N","X"))</f>
        <v/>
      </c>
    </row>
    <row r="55" spans="2:8" ht="20.25" customHeight="1" x14ac:dyDescent="0.2">
      <c r="B55" s="97"/>
      <c r="C55" s="97"/>
      <c r="D55" s="29" t="s">
        <v>311</v>
      </c>
      <c r="E55" s="29" t="s">
        <v>80</v>
      </c>
      <c r="F55" s="90"/>
      <c r="G55" s="92" t="s">
        <v>108</v>
      </c>
    </row>
    <row r="56" spans="2:8" ht="27" customHeight="1" x14ac:dyDescent="0.2">
      <c r="B56" s="215"/>
      <c r="C56" s="216"/>
      <c r="D56" s="122"/>
      <c r="E56" s="104"/>
      <c r="F56" s="90"/>
      <c r="G56" s="92" t="s">
        <v>108</v>
      </c>
      <c r="H56" s="93" t="str">
        <f>IF($D$56=H5,"F",IF($D$56=H6,"FR",IF($D$56=H7,"D",IF($D$56=H8,"DI",IF($D$56=H9,"S",IF($D$56=H10,"A",IF($D$56=H11,"NS","")))))))</f>
        <v/>
      </c>
    </row>
  </sheetData>
  <sheetProtection sheet="1" objects="1" scenarios="1" formatRows="0" selectLockedCells="1" sort="0" autoFilter="0"/>
  <autoFilter ref="B4:F56"/>
  <mergeCells count="7">
    <mergeCell ref="B1:C1"/>
    <mergeCell ref="D1:E1"/>
    <mergeCell ref="B56:C56"/>
    <mergeCell ref="B3:C3"/>
    <mergeCell ref="B2:C2"/>
    <mergeCell ref="D2:F2"/>
    <mergeCell ref="E3:F3"/>
  </mergeCells>
  <phoneticPr fontId="14" type="noConversion"/>
  <conditionalFormatting sqref="F4:G4 F57:G1048576 G5:G56">
    <cfRule type="cellIs" dxfId="11" priority="52" stopIfTrue="1" operator="equal">
      <formula>"A"</formula>
    </cfRule>
    <cfRule type="cellIs" dxfId="10" priority="53" stopIfTrue="1" operator="equal">
      <formula>"NC"</formula>
    </cfRule>
    <cfRule type="cellIs" dxfId="9" priority="54" stopIfTrue="1" operator="equal">
      <formula>"NR"</formula>
    </cfRule>
  </conditionalFormatting>
  <conditionalFormatting sqref="C55">
    <cfRule type="cellIs" dxfId="8" priority="46" stopIfTrue="1" operator="equal">
      <formula>"A"</formula>
    </cfRule>
    <cfRule type="cellIs" dxfId="7" priority="47" stopIfTrue="1" operator="equal">
      <formula>"NC"</formula>
    </cfRule>
    <cfRule type="cellIs" dxfId="6" priority="48" stopIfTrue="1" operator="equal">
      <formula>"NR"</formula>
    </cfRule>
  </conditionalFormatting>
  <conditionalFormatting sqref="F5:F54 C5:C54">
    <cfRule type="expression" dxfId="5" priority="10">
      <formula>C5="E Critique"</formula>
    </cfRule>
    <cfRule type="expression" dxfId="4" priority="11">
      <formula>C5="E Majeur"</formula>
    </cfRule>
    <cfRule type="expression" dxfId="3" priority="12">
      <formula>C5="Ecart"</formula>
    </cfRule>
    <cfRule type="expression" dxfId="2" priority="13">
      <formula>C5="Non renseigné"</formula>
    </cfRule>
    <cfRule type="expression" dxfId="1" priority="14">
      <formula>C5="Rem."</formula>
    </cfRule>
    <cfRule type="expression" dxfId="0" priority="15">
      <formula>C5="Satisfaisant"</formula>
    </cfRule>
  </conditionalFormatting>
  <dataValidations count="2">
    <dataValidation type="list" allowBlank="1" showInputMessage="1" showErrorMessage="1" sqref="D56">
      <formula1>$H$5:$H$11</formula1>
    </dataValidation>
    <dataValidation type="list" allowBlank="1" showInputMessage="1" showErrorMessage="1" sqref="F55">
      <formula1>$H$4:$M$4</formula1>
    </dataValidation>
  </dataValidations>
  <pageMargins left="0.17" right="0.16" top="0.56999999999999995" bottom="0.62" header="0.41" footer="0.16"/>
  <pageSetup paperSize="9" scale="94" fitToHeight="0" orientation="landscape" r:id="rId1"/>
  <headerFooter alignWithMargins="0">
    <oddFooter>&amp;R&amp;8page &amp;P sur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Liste!$H$1:$H$7</xm:f>
          </x14:formula1>
          <xm:sqref>F5:F54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tabColor rgb="FFFF66FF"/>
  </sheetPr>
  <dimension ref="A1:G63"/>
  <sheetViews>
    <sheetView view="pageBreakPreview" topLeftCell="A40" zoomScaleNormal="100" zoomScaleSheetLayoutView="100" workbookViewId="0">
      <selection activeCell="E56" sqref="E56:G56"/>
    </sheetView>
  </sheetViews>
  <sheetFormatPr baseColWidth="10" defaultRowHeight="14.25" x14ac:dyDescent="0.2"/>
  <cols>
    <col min="1" max="1" width="15.28515625" style="5" customWidth="1"/>
    <col min="2" max="2" width="13.5703125" style="4" customWidth="1"/>
    <col min="3" max="3" width="13" style="4" customWidth="1"/>
    <col min="4" max="6" width="11.42578125" style="4"/>
    <col min="7" max="7" width="12.5703125" style="4" customWidth="1"/>
    <col min="8" max="16384" width="11.42578125" style="4"/>
  </cols>
  <sheetData>
    <row r="1" spans="1:7" s="3" customFormat="1" x14ac:dyDescent="0.2">
      <c r="A1" s="249" t="str">
        <f>"CONCLUSIONS FINALES - N° de mission : "&amp;Renseignements!B6</f>
        <v>CONCLUSIONS FINALES - N° de mission : M</v>
      </c>
      <c r="B1" s="136"/>
      <c r="C1" s="136"/>
      <c r="D1" s="136"/>
      <c r="E1" s="136"/>
      <c r="F1" s="136"/>
      <c r="G1" s="136"/>
    </row>
    <row r="2" spans="1:7" x14ac:dyDescent="0.2">
      <c r="A2" s="40" t="s">
        <v>101</v>
      </c>
      <c r="B2" s="254" t="str">
        <f>IF(Renseignements!B17="","",Renseignements!B17)</f>
        <v/>
      </c>
      <c r="C2" s="254"/>
      <c r="D2" s="254"/>
      <c r="E2" s="254"/>
      <c r="F2" s="254"/>
      <c r="G2" s="254"/>
    </row>
    <row r="3" spans="1:7" x14ac:dyDescent="0.2">
      <c r="A3" s="262" t="s">
        <v>102</v>
      </c>
      <c r="B3" s="256" t="str">
        <f>IF(Renseignements!B18="","",Renseignements!B18&amp;" - "&amp;Renseignements!B19&amp;" - "&amp;Renseignements!B20)</f>
        <v/>
      </c>
      <c r="C3" s="257"/>
      <c r="D3" s="257"/>
      <c r="E3" s="257"/>
      <c r="F3" s="257"/>
      <c r="G3" s="258"/>
    </row>
    <row r="4" spans="1:7" x14ac:dyDescent="0.2">
      <c r="A4" s="260"/>
      <c r="B4" s="259"/>
      <c r="C4" s="260"/>
      <c r="D4" s="260"/>
      <c r="E4" s="260"/>
      <c r="F4" s="260"/>
      <c r="G4" s="261"/>
    </row>
    <row r="5" spans="1:7" x14ac:dyDescent="0.2">
      <c r="A5" s="230" t="s">
        <v>118</v>
      </c>
      <c r="B5" s="185" t="str">
        <f>Renseignements!B1</f>
        <v>Demande de renouvellement d'autorisation de préparer des dispositifs médicaux stériles pour le compte de l'établissement et/ ou pour le compte d'autres établissements</v>
      </c>
      <c r="C5" s="185"/>
      <c r="D5" s="185"/>
      <c r="E5" s="185"/>
      <c r="F5" s="185"/>
      <c r="G5" s="185"/>
    </row>
    <row r="6" spans="1:7" ht="27.75" customHeight="1" x14ac:dyDescent="0.2">
      <c r="A6" s="231"/>
      <c r="B6" s="185"/>
      <c r="C6" s="185"/>
      <c r="D6" s="185"/>
      <c r="E6" s="185"/>
      <c r="F6" s="185"/>
      <c r="G6" s="185"/>
    </row>
    <row r="7" spans="1:7" ht="27.75" customHeight="1" x14ac:dyDescent="0.2">
      <c r="A7" s="272" t="s">
        <v>383</v>
      </c>
      <c r="B7" s="271" t="str">
        <f>IF('Donneurs d''ordre'!B2="","",'Donneurs d''ordre'!B2)</f>
        <v/>
      </c>
      <c r="C7" s="196"/>
      <c r="D7" s="196"/>
      <c r="E7" s="196"/>
      <c r="F7" s="196"/>
      <c r="G7" s="189"/>
    </row>
    <row r="8" spans="1:7" ht="27.75" customHeight="1" x14ac:dyDescent="0.2">
      <c r="A8" s="273"/>
      <c r="B8" s="271" t="str">
        <f>IF('Donneurs d''ordre'!B24="","",'Donneurs d''ordre'!B24:C24)</f>
        <v/>
      </c>
      <c r="C8" s="196"/>
      <c r="D8" s="196"/>
      <c r="E8" s="196"/>
      <c r="F8" s="196"/>
      <c r="G8" s="189"/>
    </row>
    <row r="9" spans="1:7" ht="27.75" customHeight="1" x14ac:dyDescent="0.2">
      <c r="A9" s="273"/>
      <c r="B9" s="271" t="str">
        <f>IF('Donneurs d''ordre'!B46="","",'Donneurs d''ordre'!B46)</f>
        <v/>
      </c>
      <c r="C9" s="196"/>
      <c r="D9" s="196"/>
      <c r="E9" s="196"/>
      <c r="F9" s="196"/>
      <c r="G9" s="189"/>
    </row>
    <row r="10" spans="1:7" ht="27.75" customHeight="1" x14ac:dyDescent="0.2">
      <c r="A10" s="273"/>
      <c r="B10" s="271" t="str">
        <f>IF('Donneurs d''ordre'!B69="","",'Donneurs d''ordre'!B69)</f>
        <v/>
      </c>
      <c r="C10" s="196"/>
      <c r="D10" s="196"/>
      <c r="E10" s="196"/>
      <c r="F10" s="196"/>
      <c r="G10" s="189"/>
    </row>
    <row r="11" spans="1:7" ht="27.75" customHeight="1" x14ac:dyDescent="0.2">
      <c r="A11" s="273"/>
      <c r="B11" s="271" t="str">
        <f>IF('Donneurs d''ordre'!B92="","",'Donneurs d''ordre'!B92)</f>
        <v/>
      </c>
      <c r="C11" s="196"/>
      <c r="D11" s="196"/>
      <c r="E11" s="196"/>
      <c r="F11" s="196"/>
      <c r="G11" s="189"/>
    </row>
    <row r="12" spans="1:7" ht="27.75" customHeight="1" x14ac:dyDescent="0.2">
      <c r="A12" s="274"/>
      <c r="B12" s="271" t="str">
        <f>IF('Donneurs d''ordre'!B115="","",'Donneurs d''ordre'!B115)</f>
        <v/>
      </c>
      <c r="C12" s="196"/>
      <c r="D12" s="196"/>
      <c r="E12" s="196"/>
      <c r="F12" s="196"/>
      <c r="G12" s="189"/>
    </row>
    <row r="13" spans="1:7" x14ac:dyDescent="0.2">
      <c r="A13" s="230" t="s">
        <v>119</v>
      </c>
      <c r="B13" s="231"/>
      <c r="C13" s="229" t="str">
        <f>IF(Renseignements!B32="","",Renseignements!B32)</f>
        <v/>
      </c>
      <c r="D13" s="229"/>
      <c r="E13" s="229"/>
      <c r="F13" s="229"/>
      <c r="G13" s="229"/>
    </row>
    <row r="14" spans="1:7" x14ac:dyDescent="0.2">
      <c r="A14" s="268" t="s">
        <v>120</v>
      </c>
      <c r="B14" s="269"/>
      <c r="C14" s="270" t="str">
        <f>IF('Conclusions intermédiaires'!B33="","",'Conclusions intermédiaires'!B33)</f>
        <v/>
      </c>
      <c r="D14" s="270"/>
      <c r="E14" s="270"/>
      <c r="F14" s="270"/>
      <c r="G14" s="270"/>
    </row>
    <row r="15" spans="1:7" ht="24.75" customHeight="1" x14ac:dyDescent="0.2">
      <c r="A15" s="230" t="s">
        <v>122</v>
      </c>
      <c r="B15" s="231"/>
      <c r="C15" s="229" t="str">
        <f>IF(Réponses!D3="","",Réponses!D3)</f>
        <v/>
      </c>
      <c r="D15" s="229"/>
      <c r="E15" s="229"/>
      <c r="F15" s="229"/>
      <c r="G15" s="229"/>
    </row>
    <row r="16" spans="1:7" x14ac:dyDescent="0.2">
      <c r="A16" s="230" t="s">
        <v>128</v>
      </c>
      <c r="B16" s="231"/>
      <c r="C16" s="229" t="str">
        <f>IF(Réponses!E56="","",Réponses!E56)</f>
        <v/>
      </c>
      <c r="D16" s="229"/>
      <c r="E16" s="229"/>
      <c r="F16" s="229"/>
      <c r="G16" s="229"/>
    </row>
    <row r="17" spans="1:7" x14ac:dyDescent="0.2">
      <c r="A17" s="28"/>
      <c r="B17" s="22"/>
      <c r="C17" s="34"/>
      <c r="D17" s="35"/>
      <c r="E17" s="35"/>
      <c r="F17" s="35"/>
      <c r="G17" s="35"/>
    </row>
    <row r="18" spans="1:7" ht="50.25" customHeight="1" x14ac:dyDescent="0.2">
      <c r="A18" s="250"/>
      <c r="B18" s="250"/>
      <c r="C18" s="250"/>
      <c r="D18" s="250"/>
      <c r="E18" s="250"/>
      <c r="F18" s="250"/>
      <c r="G18" s="250"/>
    </row>
    <row r="19" spans="1:7" ht="60.75" customHeight="1" x14ac:dyDescent="0.2">
      <c r="A19" s="250" t="s">
        <v>384</v>
      </c>
      <c r="B19" s="251"/>
      <c r="C19" s="251"/>
      <c r="D19" s="251"/>
      <c r="E19" s="251"/>
      <c r="F19" s="251"/>
      <c r="G19" s="251"/>
    </row>
    <row r="20" spans="1:7" ht="14.25" customHeight="1" x14ac:dyDescent="0.2">
      <c r="A20" s="238" t="s">
        <v>123</v>
      </c>
      <c r="B20" s="136"/>
      <c r="C20" s="136"/>
      <c r="D20" s="136"/>
      <c r="E20" s="136"/>
      <c r="F20" s="136"/>
      <c r="G20" s="136"/>
    </row>
    <row r="21" spans="1:7" ht="30.75" customHeight="1" x14ac:dyDescent="0.2">
      <c r="A21" s="135" t="str">
        <f>IF(Réponses!H56="F",Liste!C29,IF(Réponses!H56="FR",Liste!C30,IF(Réponses!H56="DI",Liste!C31,IF(Réponses!H56="D",Liste!C32,IF(Réponses!H56="S",Liste!C33,IF(Réponses!H56="A",Liste!C34,IF(Réponses!H56="NS",Liste!C35,"")))))))</f>
        <v/>
      </c>
      <c r="B21" s="136"/>
      <c r="C21" s="136"/>
      <c r="D21" s="136"/>
      <c r="E21" s="136"/>
      <c r="F21" s="136"/>
      <c r="G21" s="136"/>
    </row>
    <row r="22" spans="1:7" ht="20.25" customHeight="1" x14ac:dyDescent="0.2">
      <c r="A22" s="36"/>
      <c r="B22" s="37"/>
      <c r="C22" s="37"/>
      <c r="D22" s="37"/>
      <c r="E22" s="37"/>
      <c r="F22" s="37"/>
      <c r="G22" s="37"/>
    </row>
    <row r="23" spans="1:7" ht="26.25" customHeight="1" x14ac:dyDescent="0.2">
      <c r="A23" s="31" t="s">
        <v>121</v>
      </c>
      <c r="B23" s="263"/>
      <c r="C23" s="263"/>
      <c r="D23" s="263"/>
      <c r="E23" s="263"/>
      <c r="F23" s="37"/>
      <c r="G23" s="37"/>
    </row>
    <row r="24" spans="1:7" ht="21.75" customHeight="1" x14ac:dyDescent="0.2">
      <c r="A24" s="237" t="str">
        <f>'Conclusions intermédiaires'!A34</f>
        <v>Le pharmacien inspecteur de santé publique</v>
      </c>
      <c r="B24" s="202"/>
      <c r="C24" s="202"/>
      <c r="D24" s="202"/>
      <c r="E24" s="202"/>
      <c r="F24" s="202"/>
      <c r="G24" s="202"/>
    </row>
    <row r="25" spans="1:7" ht="21.75" customHeight="1" x14ac:dyDescent="0.2">
      <c r="A25" s="237" t="str">
        <f>IF('Conclusions intermédiaires'!A37="","",'Conclusions intermédiaires'!A37)</f>
        <v/>
      </c>
      <c r="B25" s="202"/>
      <c r="C25" s="202"/>
      <c r="D25" s="202"/>
      <c r="E25" s="202"/>
      <c r="F25" s="202"/>
      <c r="G25" s="202"/>
    </row>
    <row r="26" spans="1:7" ht="21.75" customHeight="1" x14ac:dyDescent="0.2">
      <c r="A26" s="238"/>
      <c r="B26" s="136"/>
      <c r="C26" s="136"/>
      <c r="D26" s="136"/>
      <c r="E26" s="136"/>
      <c r="F26" s="136"/>
      <c r="G26" s="136"/>
    </row>
    <row r="27" spans="1:7" x14ac:dyDescent="0.2">
      <c r="A27" s="238"/>
      <c r="B27" s="136"/>
      <c r="C27" s="136"/>
      <c r="D27" s="136"/>
      <c r="E27" s="136"/>
      <c r="F27" s="136"/>
      <c r="G27" s="136"/>
    </row>
    <row r="28" spans="1:7" x14ac:dyDescent="0.2">
      <c r="A28" s="238"/>
      <c r="B28" s="136"/>
      <c r="C28" s="136"/>
      <c r="D28" s="136"/>
      <c r="E28" s="136"/>
      <c r="F28" s="136"/>
      <c r="G28" s="136"/>
    </row>
    <row r="29" spans="1:7" ht="23.25" customHeight="1" x14ac:dyDescent="0.2">
      <c r="A29" s="237" t="str">
        <f>IF(Renseignements!B13="","","Autre personne ayant participé à l'inspection")</f>
        <v/>
      </c>
      <c r="B29" s="202"/>
      <c r="C29" s="202"/>
      <c r="D29" s="202"/>
      <c r="E29" s="202"/>
      <c r="F29" s="202"/>
      <c r="G29" s="202"/>
    </row>
    <row r="30" spans="1:7" ht="19.5" customHeight="1" x14ac:dyDescent="0.2">
      <c r="A30" s="135"/>
      <c r="B30" s="201"/>
      <c r="C30" s="201"/>
      <c r="D30" s="201"/>
      <c r="E30" s="201"/>
      <c r="F30" s="201"/>
      <c r="G30" s="201"/>
    </row>
    <row r="31" spans="1:7" ht="20.25" customHeight="1" x14ac:dyDescent="0.2">
      <c r="A31" s="255" t="s">
        <v>149</v>
      </c>
      <c r="B31" s="255"/>
      <c r="C31" s="255"/>
      <c r="D31" s="255"/>
      <c r="E31" s="255"/>
      <c r="F31" s="255"/>
      <c r="G31" s="255"/>
    </row>
    <row r="32" spans="1:7" ht="26.25" customHeight="1" x14ac:dyDescent="0.2">
      <c r="A32" s="226" t="s">
        <v>179</v>
      </c>
      <c r="B32" s="201"/>
      <c r="C32" s="201"/>
      <c r="D32" s="232"/>
      <c r="E32" s="232"/>
      <c r="F32" s="232"/>
      <c r="G32" s="232"/>
    </row>
    <row r="33" spans="1:7" ht="20.25" customHeight="1" x14ac:dyDescent="0.2">
      <c r="A33" s="228" t="str">
        <f>IF(Renseignements!B35="","",Renseignements!B35)</f>
        <v/>
      </c>
      <c r="B33" s="267"/>
      <c r="C33" s="267"/>
      <c r="D33" s="267"/>
      <c r="E33" s="267"/>
      <c r="F33" s="267"/>
      <c r="G33" s="267"/>
    </row>
    <row r="34" spans="1:7" ht="26.25" customHeight="1" x14ac:dyDescent="0.2">
      <c r="A34" s="226" t="s">
        <v>220</v>
      </c>
      <c r="B34" s="227"/>
      <c r="C34" s="227"/>
      <c r="D34" s="227"/>
      <c r="E34" s="227"/>
      <c r="F34" s="227"/>
      <c r="G34" s="227"/>
    </row>
    <row r="35" spans="1:7" ht="20.25" customHeight="1" x14ac:dyDescent="0.2">
      <c r="A35" s="228" t="str">
        <f>IF(Renseignements!B39="","",Renseignements!B39)</f>
        <v/>
      </c>
      <c r="B35" s="228"/>
      <c r="C35" s="228"/>
      <c r="D35" s="228"/>
      <c r="E35" s="228"/>
      <c r="F35" s="228"/>
      <c r="G35" s="228"/>
    </row>
    <row r="36" spans="1:7" ht="26.25" customHeight="1" x14ac:dyDescent="0.2">
      <c r="A36" s="226" t="s">
        <v>221</v>
      </c>
      <c r="B36" s="227"/>
      <c r="C36" s="227"/>
      <c r="D36" s="227"/>
      <c r="E36" s="227"/>
      <c r="F36" s="227"/>
      <c r="G36" s="227"/>
    </row>
    <row r="37" spans="1:7" ht="37.5" customHeight="1" x14ac:dyDescent="0.2">
      <c r="A37" s="228" t="str">
        <f>IF(Renseignements!B40="","",Renseignements!B40)</f>
        <v/>
      </c>
      <c r="B37" s="228"/>
      <c r="C37" s="228"/>
      <c r="D37" s="228"/>
      <c r="E37" s="228"/>
      <c r="F37" s="228"/>
      <c r="G37" s="228"/>
    </row>
    <row r="38" spans="1:7" ht="20.25" customHeight="1" x14ac:dyDescent="0.2">
      <c r="A38" s="252" t="s">
        <v>163</v>
      </c>
      <c r="B38" s="253"/>
      <c r="C38" s="253"/>
      <c r="D38" s="253"/>
      <c r="E38" s="253"/>
      <c r="F38" s="253"/>
      <c r="G38" s="253"/>
    </row>
    <row r="39" spans="1:7" ht="25.5" customHeight="1" x14ac:dyDescent="0.2">
      <c r="A39" s="233" t="s">
        <v>162</v>
      </c>
      <c r="B39" s="234"/>
      <c r="C39" s="234"/>
      <c r="D39" s="51" t="s">
        <v>134</v>
      </c>
      <c r="E39" s="235" t="s">
        <v>184</v>
      </c>
      <c r="F39" s="236"/>
      <c r="G39" s="236"/>
    </row>
    <row r="40" spans="1:7" ht="25.5" customHeight="1" x14ac:dyDescent="0.2">
      <c r="A40" s="220" t="s">
        <v>164</v>
      </c>
      <c r="B40" s="196"/>
      <c r="C40" s="189"/>
      <c r="D40" s="52" t="str">
        <f>IF(Renseignements!B53="","",Renseignements!B53)</f>
        <v/>
      </c>
      <c r="E40" s="223" t="str">
        <f>IF(Renseignements!C53="","",Renseignements!C53)</f>
        <v/>
      </c>
      <c r="F40" s="224"/>
      <c r="G40" s="225"/>
    </row>
    <row r="41" spans="1:7" ht="25.5" customHeight="1" x14ac:dyDescent="0.2">
      <c r="A41" s="220" t="s">
        <v>165</v>
      </c>
      <c r="B41" s="221"/>
      <c r="C41" s="222"/>
      <c r="D41" s="52" t="str">
        <f>IF(Renseignements!B54="","",Renseignements!B54)</f>
        <v/>
      </c>
      <c r="E41" s="223" t="str">
        <f>IF(Renseignements!C54="","",Renseignements!C54)</f>
        <v/>
      </c>
      <c r="F41" s="224"/>
      <c r="G41" s="225"/>
    </row>
    <row r="42" spans="1:7" ht="25.5" customHeight="1" x14ac:dyDescent="0.2">
      <c r="A42" s="220" t="s">
        <v>166</v>
      </c>
      <c r="B42" s="221"/>
      <c r="C42" s="222"/>
      <c r="D42" s="52" t="str">
        <f>IF(Renseignements!B55="","",Renseignements!B55)</f>
        <v/>
      </c>
      <c r="E42" s="223" t="str">
        <f>IF(Renseignements!C55="","",Renseignements!C55)</f>
        <v/>
      </c>
      <c r="F42" s="224"/>
      <c r="G42" s="225"/>
    </row>
    <row r="43" spans="1:7" ht="29.25" customHeight="1" x14ac:dyDescent="0.2">
      <c r="A43" s="220" t="s">
        <v>167</v>
      </c>
      <c r="B43" s="196"/>
      <c r="C43" s="189"/>
      <c r="D43" s="52" t="str">
        <f>IF(Renseignements!B56="","",Renseignements!B56)</f>
        <v/>
      </c>
      <c r="E43" s="223" t="str">
        <f>IF(Renseignements!C56="","",Renseignements!C56)</f>
        <v/>
      </c>
      <c r="F43" s="224"/>
      <c r="G43" s="225"/>
    </row>
    <row r="44" spans="1:7" ht="28.5" customHeight="1" x14ac:dyDescent="0.2">
      <c r="A44" s="264" t="s">
        <v>182</v>
      </c>
      <c r="B44" s="265"/>
      <c r="C44" s="266"/>
      <c r="D44" s="52" t="str">
        <f>IF(Renseignements!B58="","",Renseignements!B58)</f>
        <v/>
      </c>
      <c r="E44" s="223" t="str">
        <f>IF(Renseignements!C58="","",Renseignements!C58)</f>
        <v/>
      </c>
      <c r="F44" s="224"/>
      <c r="G44" s="225"/>
    </row>
    <row r="45" spans="1:7" ht="25.5" customHeight="1" x14ac:dyDescent="0.2">
      <c r="A45" s="233" t="s">
        <v>133</v>
      </c>
      <c r="B45" s="234"/>
      <c r="C45" s="234"/>
      <c r="D45" s="39" t="s">
        <v>134</v>
      </c>
      <c r="E45" s="235" t="s">
        <v>185</v>
      </c>
      <c r="F45" s="236"/>
      <c r="G45" s="236"/>
    </row>
    <row r="46" spans="1:7" ht="27" customHeight="1" x14ac:dyDescent="0.2">
      <c r="A46" s="246" t="s">
        <v>169</v>
      </c>
      <c r="B46" s="231"/>
      <c r="C46" s="231"/>
      <c r="D46" s="38" t="str">
        <f>IF(Renseignements!B60="","",Renseignements!B60)</f>
        <v/>
      </c>
      <c r="E46" s="248" t="str">
        <f>IF(Renseignements!C60="","",Renseignements!C60)</f>
        <v/>
      </c>
      <c r="F46" s="196" t="str">
        <f>IF(Renseignements!D60="","",Renseignements!D60)</f>
        <v/>
      </c>
      <c r="G46" s="189" t="str">
        <f>IF(Renseignements!E60="","",Renseignements!E60)</f>
        <v/>
      </c>
    </row>
    <row r="47" spans="1:7" ht="23.25" customHeight="1" x14ac:dyDescent="0.2">
      <c r="A47" s="246" t="s">
        <v>170</v>
      </c>
      <c r="B47" s="247"/>
      <c r="C47" s="247"/>
      <c r="D47" s="38" t="str">
        <f>IF(Renseignements!B61="","",Renseignements!B61)</f>
        <v/>
      </c>
      <c r="E47" s="248"/>
      <c r="F47" s="196"/>
      <c r="G47" s="189"/>
    </row>
    <row r="48" spans="1:7" ht="20.25" customHeight="1" x14ac:dyDescent="0.2">
      <c r="A48" s="241" t="s">
        <v>171</v>
      </c>
      <c r="B48" s="236"/>
      <c r="C48" s="236"/>
      <c r="D48" s="38" t="str">
        <f>IF(Renseignements!B62="","",Renseignements!B62)</f>
        <v/>
      </c>
      <c r="E48" s="248"/>
      <c r="F48" s="196"/>
      <c r="G48" s="189"/>
    </row>
    <row r="49" spans="1:7" ht="27.75" customHeight="1" x14ac:dyDescent="0.2">
      <c r="A49" s="241" t="s">
        <v>172</v>
      </c>
      <c r="B49" s="236"/>
      <c r="C49" s="236"/>
      <c r="D49" s="38" t="str">
        <f>IF(Renseignements!B63="","",Renseignements!B63)</f>
        <v/>
      </c>
      <c r="E49" s="248"/>
      <c r="F49" s="196"/>
      <c r="G49" s="189"/>
    </row>
    <row r="50" spans="1:7" ht="37.5" customHeight="1" x14ac:dyDescent="0.2">
      <c r="A50" s="241" t="s">
        <v>173</v>
      </c>
      <c r="B50" s="236"/>
      <c r="C50" s="236"/>
      <c r="D50" s="38" t="str">
        <f>IF(Renseignements!B64="","",Renseignements!B64)</f>
        <v/>
      </c>
      <c r="E50" s="248"/>
      <c r="F50" s="196"/>
      <c r="G50" s="189"/>
    </row>
    <row r="51" spans="1:7" ht="27" customHeight="1" x14ac:dyDescent="0.2">
      <c r="A51" s="241" t="s">
        <v>175</v>
      </c>
      <c r="B51" s="236"/>
      <c r="C51" s="236"/>
      <c r="D51" s="38" t="str">
        <f>IF(Renseignements!B65="","",Renseignements!B65)</f>
        <v/>
      </c>
      <c r="E51" s="248"/>
      <c r="F51" s="196"/>
      <c r="G51" s="189"/>
    </row>
    <row r="52" spans="1:7" ht="26.25" customHeight="1" x14ac:dyDescent="0.2">
      <c r="A52" s="241" t="s">
        <v>174</v>
      </c>
      <c r="B52" s="236"/>
      <c r="C52" s="236"/>
      <c r="D52" s="38" t="str">
        <f>IF(Renseignements!B66="","",Renseignements!B66)</f>
        <v/>
      </c>
      <c r="E52" s="248"/>
      <c r="F52" s="196"/>
      <c r="G52" s="189"/>
    </row>
    <row r="53" spans="1:7" ht="26.25" customHeight="1" x14ac:dyDescent="0.2">
      <c r="A53" s="241" t="s">
        <v>176</v>
      </c>
      <c r="B53" s="236"/>
      <c r="C53" s="236"/>
      <c r="D53" s="38" t="str">
        <f>IF(Renseignements!B67="","",Renseignements!B67)</f>
        <v/>
      </c>
      <c r="E53" s="248"/>
      <c r="F53" s="196"/>
      <c r="G53" s="189"/>
    </row>
    <row r="54" spans="1:7" ht="38.25" customHeight="1" x14ac:dyDescent="0.2">
      <c r="A54" s="241" t="s">
        <v>177</v>
      </c>
      <c r="B54" s="236"/>
      <c r="C54" s="236"/>
      <c r="D54" s="38" t="str">
        <f>IF(Renseignements!B68="","",Renseignements!B68)</f>
        <v/>
      </c>
      <c r="E54" s="248"/>
      <c r="F54" s="196"/>
      <c r="G54" s="189"/>
    </row>
    <row r="55" spans="1:7" ht="25.5" customHeight="1" x14ac:dyDescent="0.2">
      <c r="A55" s="241" t="s">
        <v>178</v>
      </c>
      <c r="B55" s="236"/>
      <c r="C55" s="236"/>
      <c r="D55" s="38" t="str">
        <f>IF(Renseignements!B69="","",Renseignements!B69)</f>
        <v/>
      </c>
      <c r="E55" s="248" t="s">
        <v>368</v>
      </c>
      <c r="F55" s="196"/>
      <c r="G55" s="189"/>
    </row>
    <row r="56" spans="1:7" ht="25.5" customHeight="1" x14ac:dyDescent="0.2">
      <c r="A56" s="244" t="s">
        <v>216</v>
      </c>
      <c r="B56" s="245"/>
      <c r="C56" s="245"/>
      <c r="D56" s="245"/>
      <c r="E56" s="243" t="str">
        <f>IF(Renseignements!C70="","",Renseignements!C70)</f>
        <v>Voir "Onglet donneur d'ordre"</v>
      </c>
      <c r="F56" s="243"/>
      <c r="G56" s="243"/>
    </row>
    <row r="57" spans="1:7" ht="25.5" customHeight="1" x14ac:dyDescent="0.2">
      <c r="A57" s="244" t="s">
        <v>217</v>
      </c>
      <c r="B57" s="245"/>
      <c r="C57" s="245"/>
      <c r="D57" s="245"/>
      <c r="E57" s="243" t="str">
        <f>IF(Renseignements!C71="","",Renseignements!C71)</f>
        <v/>
      </c>
      <c r="F57" s="243"/>
      <c r="G57" s="243"/>
    </row>
    <row r="58" spans="1:7" ht="25.5" customHeight="1" x14ac:dyDescent="0.2">
      <c r="A58" s="242" t="s">
        <v>214</v>
      </c>
      <c r="B58" s="236"/>
      <c r="C58" s="236"/>
      <c r="D58" s="236"/>
      <c r="E58" s="243" t="str">
        <f>IF(Renseignements!C83="","",Renseignements!C83)</f>
        <v/>
      </c>
      <c r="F58" s="243"/>
      <c r="G58" s="243"/>
    </row>
    <row r="59" spans="1:7" ht="36" customHeight="1" x14ac:dyDescent="0.2">
      <c r="A59" s="242" t="s">
        <v>212</v>
      </c>
      <c r="B59" s="236"/>
      <c r="C59" s="236"/>
      <c r="D59" s="236"/>
      <c r="E59" s="243" t="str">
        <f>IF(Renseignements!C84="","",Renseignements!C84)</f>
        <v/>
      </c>
      <c r="F59" s="243"/>
      <c r="G59" s="243"/>
    </row>
    <row r="60" spans="1:7" ht="31.5" customHeight="1" x14ac:dyDescent="0.2">
      <c r="A60" s="242" t="s">
        <v>213</v>
      </c>
      <c r="B60" s="236"/>
      <c r="C60" s="236"/>
      <c r="D60" s="236"/>
      <c r="E60" s="243" t="str">
        <f>IF(Renseignements!C85="","",Renseignements!C85)</f>
        <v/>
      </c>
      <c r="F60" s="243"/>
      <c r="G60" s="243"/>
    </row>
    <row r="61" spans="1:7" x14ac:dyDescent="0.2">
      <c r="A61" s="239" t="s">
        <v>135</v>
      </c>
      <c r="B61" s="240"/>
      <c r="C61" s="240"/>
      <c r="D61" s="240"/>
      <c r="E61" s="240"/>
      <c r="F61" s="240"/>
      <c r="G61" s="60">
        <f>Renseignements!B87</f>
        <v>0</v>
      </c>
    </row>
    <row r="62" spans="1:7" x14ac:dyDescent="0.2">
      <c r="G62" s="58"/>
    </row>
    <row r="63" spans="1:7" x14ac:dyDescent="0.2">
      <c r="G63" s="59"/>
    </row>
  </sheetData>
  <sheetProtection formatRows="0" selectLockedCells="1"/>
  <mergeCells count="87">
    <mergeCell ref="B12:G12"/>
    <mergeCell ref="A7:A12"/>
    <mergeCell ref="B7:G7"/>
    <mergeCell ref="B8:G8"/>
    <mergeCell ref="B9:G9"/>
    <mergeCell ref="B10:G10"/>
    <mergeCell ref="B11:G11"/>
    <mergeCell ref="A53:C53"/>
    <mergeCell ref="A51:C51"/>
    <mergeCell ref="A52:C52"/>
    <mergeCell ref="A54:C54"/>
    <mergeCell ref="E51:G51"/>
    <mergeCell ref="E52:G52"/>
    <mergeCell ref="E53:G53"/>
    <mergeCell ref="E54:G54"/>
    <mergeCell ref="A59:D59"/>
    <mergeCell ref="E59:G59"/>
    <mergeCell ref="E58:G58"/>
    <mergeCell ref="A58:D58"/>
    <mergeCell ref="E55:G55"/>
    <mergeCell ref="B5:G6"/>
    <mergeCell ref="E50:G50"/>
    <mergeCell ref="A45:C45"/>
    <mergeCell ref="A49:C49"/>
    <mergeCell ref="E49:G49"/>
    <mergeCell ref="A30:G30"/>
    <mergeCell ref="E45:G45"/>
    <mergeCell ref="E48:G48"/>
    <mergeCell ref="A44:C44"/>
    <mergeCell ref="A13:B13"/>
    <mergeCell ref="E44:G44"/>
    <mergeCell ref="A35:G35"/>
    <mergeCell ref="A33:G33"/>
    <mergeCell ref="C13:G13"/>
    <mergeCell ref="A14:B14"/>
    <mergeCell ref="C14:G14"/>
    <mergeCell ref="A1:G1"/>
    <mergeCell ref="A20:G20"/>
    <mergeCell ref="A19:G19"/>
    <mergeCell ref="A38:G38"/>
    <mergeCell ref="A29:G29"/>
    <mergeCell ref="A21:G21"/>
    <mergeCell ref="A18:G18"/>
    <mergeCell ref="B2:G2"/>
    <mergeCell ref="A16:B16"/>
    <mergeCell ref="C16:G16"/>
    <mergeCell ref="A31:G31"/>
    <mergeCell ref="A34:G34"/>
    <mergeCell ref="B3:G4"/>
    <mergeCell ref="A3:A4"/>
    <mergeCell ref="A5:A6"/>
    <mergeCell ref="B23:E23"/>
    <mergeCell ref="A61:F61"/>
    <mergeCell ref="A48:C48"/>
    <mergeCell ref="A50:C50"/>
    <mergeCell ref="E43:G43"/>
    <mergeCell ref="A60:D60"/>
    <mergeCell ref="E60:G60"/>
    <mergeCell ref="A56:D56"/>
    <mergeCell ref="E56:G56"/>
    <mergeCell ref="A57:D57"/>
    <mergeCell ref="E57:G57"/>
    <mergeCell ref="A46:C46"/>
    <mergeCell ref="A47:C47"/>
    <mergeCell ref="E46:G46"/>
    <mergeCell ref="E47:G47"/>
    <mergeCell ref="A55:C55"/>
    <mergeCell ref="A43:C43"/>
    <mergeCell ref="C15:G15"/>
    <mergeCell ref="A15:B15"/>
    <mergeCell ref="A32:C32"/>
    <mergeCell ref="D32:G32"/>
    <mergeCell ref="A39:C39"/>
    <mergeCell ref="E39:G39"/>
    <mergeCell ref="A24:G24"/>
    <mergeCell ref="A26:G26"/>
    <mergeCell ref="A27:G27"/>
    <mergeCell ref="A28:G28"/>
    <mergeCell ref="A25:G25"/>
    <mergeCell ref="A42:C42"/>
    <mergeCell ref="E42:G42"/>
    <mergeCell ref="A36:G36"/>
    <mergeCell ref="A37:G37"/>
    <mergeCell ref="E40:G40"/>
    <mergeCell ref="A41:C41"/>
    <mergeCell ref="E41:G41"/>
    <mergeCell ref="A40:C40"/>
  </mergeCells>
  <phoneticPr fontId="14" type="noConversion"/>
  <printOptions horizontalCentered="1"/>
  <pageMargins left="0.63" right="0.59" top="0.98425196850393704" bottom="0.98425196850393704" header="0.51181102362204722" footer="0.51181102362204722"/>
  <pageSetup paperSize="9" scale="87" orientation="portrait" horizontalDpi="1200" verticalDpi="1200" r:id="rId1"/>
  <headerFooter alignWithMargins="0">
    <oddFooter>&amp;C&amp;8FR/PUI/709 - Version 5
Applicable le : 1 juin 2010&amp;R&amp;8Page &amp;N</oddFooter>
  </headerFooter>
  <rowBreaks count="1" manualBreakCount="1"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30722" r:id="rId4">
          <objectPr locked="0" defaultSize="0" r:id="rId5">
            <anchor moveWithCells="1">
              <from>
                <xdr:col>0</xdr:col>
                <xdr:colOff>104775</xdr:colOff>
                <xdr:row>17</xdr:row>
                <xdr:rowOff>28575</xdr:rowOff>
              </from>
              <to>
                <xdr:col>6</xdr:col>
                <xdr:colOff>638175</xdr:colOff>
                <xdr:row>17</xdr:row>
                <xdr:rowOff>495300</xdr:rowOff>
              </to>
            </anchor>
          </objectPr>
        </oleObject>
      </mc:Choice>
      <mc:Fallback>
        <oleObject progId="Word.Document.12" shapeId="307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18</vt:i4>
      </vt:variant>
    </vt:vector>
  </HeadingPairs>
  <TitlesOfParts>
    <vt:vector size="25" baseType="lpstr">
      <vt:lpstr>Liste</vt:lpstr>
      <vt:lpstr>Renseignements</vt:lpstr>
      <vt:lpstr>Donneurs d'ordre</vt:lpstr>
      <vt:lpstr>Grille</vt:lpstr>
      <vt:lpstr>Conclusions intermédiaires</vt:lpstr>
      <vt:lpstr>Réponses</vt:lpstr>
      <vt:lpstr>Conclusions finales </vt:lpstr>
      <vt:lpstr>Grille!Impression_des_titres</vt:lpstr>
      <vt:lpstr>Réponses!Impression_des_titres</vt:lpstr>
      <vt:lpstr>Initiales</vt:lpstr>
      <vt:lpstr>Inspecteur</vt:lpstr>
      <vt:lpstr>liste3</vt:lpstr>
      <vt:lpstr>Logiciel</vt:lpstr>
      <vt:lpstr>Mail</vt:lpstr>
      <vt:lpstr>Presence</vt:lpstr>
      <vt:lpstr>Qualification</vt:lpstr>
      <vt:lpstr>Sexe</vt:lpstr>
      <vt:lpstr>sexebis</vt:lpstr>
      <vt:lpstr>telephone</vt:lpstr>
      <vt:lpstr>Téléphone</vt:lpstr>
      <vt:lpstr>'Conclusions finales '!Zone_d_impression</vt:lpstr>
      <vt:lpstr>'Conclusions intermédiaires'!Zone_d_impression</vt:lpstr>
      <vt:lpstr>Grille!Zone_d_impression</vt:lpstr>
      <vt:lpstr>Renseignements!Zone_d_impression</vt:lpstr>
      <vt:lpstr>Réponses!Zone_d_impression</vt:lpstr>
    </vt:vector>
  </TitlesOfParts>
  <Company>cromi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 Pierre</dc:creator>
  <cp:lastModifiedBy>*</cp:lastModifiedBy>
  <cp:lastPrinted>2019-07-08T11:22:48Z</cp:lastPrinted>
  <dcterms:created xsi:type="dcterms:W3CDTF">2003-02-03T14:32:36Z</dcterms:created>
  <dcterms:modified xsi:type="dcterms:W3CDTF">2020-06-23T08:16:15Z</dcterms:modified>
</cp:coreProperties>
</file>