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workbookProtection workbookPassword="C576" lockStructure="1"/>
  <bookViews>
    <workbookView xWindow="240" yWindow="210" windowWidth="15600" windowHeight="7935" tabRatio="901" firstSheet="5" activeTab="1"/>
  </bookViews>
  <sheets>
    <sheet name="Feuil1" sheetId="9" state="hidden" r:id="rId1"/>
    <sheet name="Lisez-moi" sheetId="24" r:id="rId2"/>
    <sheet name=" identification SSIAD" sheetId="7" r:id="rId3"/>
    <sheet name="organisation coordination" sheetId="5" r:id="rId4"/>
    <sheet name="prescription" sheetId="1" r:id="rId5"/>
    <sheet name="Dispensation" sheetId="3" r:id="rId6"/>
    <sheet name="transport &amp; stockage" sheetId="2" r:id="rId7"/>
    <sheet name="administration aide à la prise" sheetId="4" r:id="rId8"/>
    <sheet name="enregistrement surveillance" sheetId="6" r:id="rId9"/>
    <sheet name="Synthèses" sheetId="17" r:id="rId10"/>
    <sheet name="résultats" sheetId="8" r:id="rId11"/>
    <sheet name="Plan d'actions" sheetId="10" r:id="rId12"/>
    <sheet name="Plan d'actions2" sheetId="13" r:id="rId13"/>
    <sheet name="Plan d'actions3" sheetId="14" r:id="rId14"/>
    <sheet name="Plan d'actions bis" sheetId="11" state="hidden" r:id="rId15"/>
    <sheet name="Plan d'actions bis2" sheetId="15" state="hidden" r:id="rId16"/>
    <sheet name="Plan d'actions bis3" sheetId="16" state="hidden" r:id="rId17"/>
    <sheet name="Evaluation1" sheetId="18" state="hidden" r:id="rId18"/>
    <sheet name="Evaluation2" sheetId="19" state="hidden" r:id="rId19"/>
    <sheet name="Evaluation3" sheetId="20" state="hidden" r:id="rId20"/>
    <sheet name="Détail1" sheetId="21" state="hidden" r:id="rId21"/>
    <sheet name="Détail2" sheetId="22" state="hidden" r:id="rId22"/>
    <sheet name="Détail3" sheetId="23" state="hidden" r:id="rId23"/>
  </sheets>
  <externalReferences>
    <externalReference r:id="rId24"/>
  </externalReferences>
  <definedNames>
    <definedName name="_xlnm._FilterDatabase" localSheetId="11" hidden="1">'Plan d''actions'!$D$15:$D$18</definedName>
    <definedName name="_xlnm._FilterDatabase" localSheetId="14" hidden="1">'Plan d''actions bis'!$D$1:$D$50</definedName>
    <definedName name="_xlnm._FilterDatabase" localSheetId="15" hidden="1">'Plan d''actions bis2'!$D$1:$D$50</definedName>
    <definedName name="_xlnm._FilterDatabase" localSheetId="16" hidden="1">'Plan d''actions bis3'!$D$1:$D$50</definedName>
    <definedName name="_xlnm._FilterDatabase" localSheetId="12" hidden="1">'Plan d''actions2'!$D$46:$D$52</definedName>
    <definedName name="_xlnm._FilterDatabase" localSheetId="13" hidden="1">'Plan d''actions3'!$D$33:$D$45</definedName>
    <definedName name="DIN">Feuil1!$E$14:$E$16</definedName>
    <definedName name="EMS" localSheetId="1">[1]Feuil1!$B$2:$B$4</definedName>
    <definedName name="EMS">Feuil1!$B$2:$B$4</definedName>
    <definedName name="IDE">Feuil1!$B$6:$B$10</definedName>
    <definedName name="JFRT" localSheetId="1">[1]Feuil1!$E$2:$E$6</definedName>
    <definedName name="JFRT">Feuil1!$E$2:$E$6</definedName>
    <definedName name="OUINON" localSheetId="1">[1]Feuil1!$E$8:$E$10</definedName>
    <definedName name="OUINON">Feuil1!$E$8:$E$10</definedName>
    <definedName name="VF">Feuil1!$E$11:$E$12</definedName>
    <definedName name="_xlnm.Print_Area" localSheetId="7">'administration aide à la prise'!$A$1:$E$14</definedName>
  </definedNames>
  <calcPr calcId="145621"/>
</workbook>
</file>

<file path=xl/calcChain.xml><?xml version="1.0" encoding="utf-8"?>
<calcChain xmlns="http://schemas.openxmlformats.org/spreadsheetml/2006/main">
  <c r="B48" i="13" l="1"/>
  <c r="B49" i="13"/>
  <c r="B50" i="13"/>
  <c r="B51" i="13"/>
  <c r="B52" i="13"/>
  <c r="B48" i="14"/>
  <c r="B49" i="14"/>
  <c r="B50" i="14"/>
  <c r="B51" i="14"/>
  <c r="B52" i="14"/>
  <c r="B48" i="10"/>
  <c r="B49" i="10"/>
  <c r="B50" i="10"/>
  <c r="B51" i="10"/>
  <c r="B52" i="10"/>
  <c r="N48" i="13"/>
  <c r="L48" i="13"/>
  <c r="K48" i="13"/>
  <c r="I48" i="13"/>
  <c r="F48" i="13"/>
  <c r="N48" i="14"/>
  <c r="L48" i="14"/>
  <c r="K48" i="14"/>
  <c r="I48" i="14"/>
  <c r="F48" i="14"/>
  <c r="N48" i="10"/>
  <c r="L48" i="10"/>
  <c r="K48" i="10"/>
  <c r="I48" i="10"/>
  <c r="F48" i="10"/>
  <c r="C35" i="10"/>
  <c r="C36" i="10"/>
  <c r="C37" i="10"/>
  <c r="C38" i="10"/>
  <c r="C39" i="10"/>
  <c r="C40" i="10"/>
  <c r="C41" i="10"/>
  <c r="C42" i="10"/>
  <c r="C43" i="10"/>
  <c r="C44" i="10"/>
  <c r="C45" i="10"/>
  <c r="B35" i="10"/>
  <c r="B36" i="10"/>
  <c r="B37" i="10"/>
  <c r="B38" i="10"/>
  <c r="B39" i="10"/>
  <c r="B40" i="10"/>
  <c r="B41" i="10"/>
  <c r="B42" i="10"/>
  <c r="B43" i="10"/>
  <c r="B44" i="10"/>
  <c r="B45" i="10"/>
  <c r="B34" i="10"/>
  <c r="C35" i="14"/>
  <c r="C36" i="14"/>
  <c r="C37" i="14"/>
  <c r="C38" i="14"/>
  <c r="C39" i="14"/>
  <c r="C40" i="14"/>
  <c r="C41" i="14"/>
  <c r="C42" i="14"/>
  <c r="C43" i="14"/>
  <c r="C44" i="14"/>
  <c r="C45" i="14"/>
  <c r="B43" i="14"/>
  <c r="B41" i="13"/>
  <c r="C35" i="13"/>
  <c r="C36" i="13"/>
  <c r="C37" i="13"/>
  <c r="C38" i="13"/>
  <c r="C39" i="13"/>
  <c r="C40" i="13"/>
  <c r="C41" i="13"/>
  <c r="C42" i="13"/>
  <c r="C43" i="13"/>
  <c r="C44" i="13"/>
  <c r="C45" i="13"/>
  <c r="B35" i="13"/>
  <c r="B36" i="13"/>
  <c r="B37" i="13"/>
  <c r="B38" i="13"/>
  <c r="B39" i="13"/>
  <c r="B40" i="13"/>
  <c r="B42" i="13"/>
  <c r="B43" i="13"/>
  <c r="B44" i="13"/>
  <c r="B45" i="13"/>
  <c r="B34" i="13"/>
  <c r="B35" i="14"/>
  <c r="B36" i="14"/>
  <c r="B44" i="14"/>
  <c r="B37" i="14"/>
  <c r="B38" i="14"/>
  <c r="B39" i="14"/>
  <c r="B40" i="14"/>
  <c r="B41" i="14"/>
  <c r="B42" i="14"/>
  <c r="B45" i="14"/>
  <c r="B34" i="14"/>
  <c r="C5" i="13"/>
  <c r="C6" i="13"/>
  <c r="C7" i="13"/>
  <c r="C8" i="13"/>
  <c r="C9" i="13"/>
  <c r="C10" i="13"/>
  <c r="C11" i="13"/>
  <c r="C12" i="13"/>
  <c r="C13" i="13"/>
  <c r="C14" i="13"/>
  <c r="C7" i="14"/>
  <c r="C7" i="10"/>
  <c r="B7" i="14"/>
  <c r="B8" i="14"/>
  <c r="B9" i="14"/>
  <c r="B10" i="14"/>
  <c r="B11" i="14"/>
  <c r="B12" i="14"/>
  <c r="B13" i="14"/>
  <c r="B14" i="14"/>
  <c r="B7" i="13"/>
  <c r="B8" i="13"/>
  <c r="B9" i="13"/>
  <c r="B10" i="13"/>
  <c r="B11" i="13"/>
  <c r="B12" i="13"/>
  <c r="B13" i="13"/>
  <c r="B14" i="13"/>
  <c r="B4" i="14"/>
  <c r="B5" i="14"/>
  <c r="B6" i="14"/>
  <c r="B4" i="13"/>
  <c r="B5" i="13"/>
  <c r="B6" i="13"/>
  <c r="B8" i="10"/>
  <c r="B9" i="10"/>
  <c r="B10" i="10"/>
  <c r="B11" i="10"/>
  <c r="B12" i="10"/>
  <c r="B13" i="10"/>
  <c r="B14" i="10"/>
  <c r="B7" i="10"/>
  <c r="C5" i="10"/>
  <c r="C6" i="10"/>
  <c r="B4" i="10"/>
  <c r="B5" i="10"/>
  <c r="B6" i="10"/>
  <c r="C4" i="10"/>
  <c r="C8" i="10"/>
  <c r="C9" i="10"/>
  <c r="C10" i="10"/>
  <c r="C11" i="10"/>
  <c r="C12" i="10"/>
  <c r="C13" i="10"/>
  <c r="C14" i="10"/>
  <c r="C3" i="13"/>
  <c r="C3" i="14"/>
  <c r="C3" i="10"/>
  <c r="B3" i="13"/>
  <c r="B3" i="14"/>
  <c r="B3" i="10"/>
  <c r="B41" i="15" l="1"/>
  <c r="B43" i="16"/>
  <c r="B7" i="15"/>
  <c r="B4" i="16"/>
  <c r="B5" i="16"/>
  <c r="B9" i="16"/>
  <c r="B12" i="16"/>
  <c r="B13" i="16"/>
  <c r="B7" i="11"/>
  <c r="B2" i="15"/>
  <c r="B2" i="16"/>
  <c r="B2" i="11"/>
  <c r="B47" i="15"/>
  <c r="B48" i="15"/>
  <c r="B49" i="11"/>
  <c r="B50" i="16"/>
  <c r="B47" i="13"/>
  <c r="B47" i="14"/>
  <c r="B47" i="10"/>
  <c r="B46" i="15" s="1"/>
  <c r="B34" i="11"/>
  <c r="B35" i="15"/>
  <c r="B36" i="16"/>
  <c r="B37" i="11"/>
  <c r="B38" i="11"/>
  <c r="B39" i="15"/>
  <c r="B40" i="16"/>
  <c r="B41" i="11"/>
  <c r="B42" i="11"/>
  <c r="B43" i="15"/>
  <c r="B44" i="16"/>
  <c r="B33" i="15"/>
  <c r="B21" i="13"/>
  <c r="B22" i="13"/>
  <c r="B23" i="13"/>
  <c r="B24" i="13"/>
  <c r="B25" i="13"/>
  <c r="B26" i="13"/>
  <c r="B21" i="14"/>
  <c r="B22" i="14"/>
  <c r="B23" i="14"/>
  <c r="B24" i="14"/>
  <c r="B25" i="14"/>
  <c r="B26" i="14"/>
  <c r="B21" i="10"/>
  <c r="B20" i="16" s="1"/>
  <c r="B22" i="10"/>
  <c r="B21" i="16" s="1"/>
  <c r="B23" i="10"/>
  <c r="B22" i="15" s="1"/>
  <c r="B24" i="10"/>
  <c r="B23" i="15" s="1"/>
  <c r="B25" i="10"/>
  <c r="B24" i="16" s="1"/>
  <c r="B26" i="10"/>
  <c r="B25" i="16" s="1"/>
  <c r="B20" i="13"/>
  <c r="B20" i="14"/>
  <c r="B20" i="10"/>
  <c r="B19" i="15" s="1"/>
  <c r="B29" i="13"/>
  <c r="B30" i="13"/>
  <c r="B31" i="13"/>
  <c r="B32" i="13"/>
  <c r="B29" i="14"/>
  <c r="B30" i="14"/>
  <c r="B31" i="14"/>
  <c r="B32" i="14"/>
  <c r="B29" i="10"/>
  <c r="B28" i="16" s="1"/>
  <c r="B30" i="10"/>
  <c r="B29" i="15" s="1"/>
  <c r="B31" i="10"/>
  <c r="B30" i="15" s="1"/>
  <c r="B32" i="10"/>
  <c r="B31" i="16" s="1"/>
  <c r="B28" i="13"/>
  <c r="B28" i="14"/>
  <c r="B28" i="10"/>
  <c r="B27" i="16" s="1"/>
  <c r="B17" i="13"/>
  <c r="B18" i="13"/>
  <c r="B17" i="14"/>
  <c r="B18" i="14"/>
  <c r="B17" i="10"/>
  <c r="B16" i="15" s="1"/>
  <c r="B18" i="10"/>
  <c r="B17" i="15" s="1"/>
  <c r="B16" i="13"/>
  <c r="B16" i="14"/>
  <c r="B16" i="10"/>
  <c r="B15" i="16" s="1"/>
  <c r="B8" i="15"/>
  <c r="B4" i="15"/>
  <c r="B5" i="15"/>
  <c r="B6" i="16"/>
  <c r="B7" i="16"/>
  <c r="B9" i="15"/>
  <c r="B10" i="16"/>
  <c r="B11" i="15"/>
  <c r="B12" i="15"/>
  <c r="B13" i="15"/>
  <c r="B2" i="13"/>
  <c r="B2" i="14"/>
  <c r="B2" i="10"/>
  <c r="B3" i="11" s="1"/>
  <c r="B21" i="15" l="1"/>
  <c r="B28" i="15"/>
  <c r="B21" i="11"/>
  <c r="B35" i="16"/>
  <c r="B3" i="16"/>
  <c r="B23" i="16"/>
  <c r="B27" i="15"/>
  <c r="B38" i="15"/>
  <c r="B3" i="15"/>
  <c r="B17" i="16"/>
  <c r="B22" i="16"/>
  <c r="B28" i="11"/>
  <c r="B42" i="16"/>
  <c r="B34" i="16"/>
  <c r="B37" i="15"/>
  <c r="B38" i="16"/>
  <c r="B25" i="11"/>
  <c r="B25" i="15"/>
  <c r="B39" i="16"/>
  <c r="B42" i="15"/>
  <c r="B34" i="15"/>
  <c r="B50" i="15"/>
  <c r="B49" i="15"/>
  <c r="B11" i="11"/>
  <c r="B44" i="11"/>
  <c r="B50" i="11"/>
  <c r="B10" i="11"/>
  <c r="B6" i="11"/>
  <c r="B8" i="16"/>
  <c r="B19" i="11"/>
  <c r="B24" i="11"/>
  <c r="B20" i="11"/>
  <c r="B24" i="15"/>
  <c r="B31" i="11"/>
  <c r="B31" i="15"/>
  <c r="B43" i="11"/>
  <c r="B39" i="11"/>
  <c r="B35" i="11"/>
  <c r="B46" i="11"/>
  <c r="B49" i="16"/>
  <c r="B13" i="11"/>
  <c r="B9" i="11"/>
  <c r="B5" i="11"/>
  <c r="B11" i="16"/>
  <c r="B15" i="15"/>
  <c r="B16" i="16"/>
  <c r="B19" i="16"/>
  <c r="B23" i="11"/>
  <c r="B27" i="11"/>
  <c r="B30" i="11"/>
  <c r="B30" i="16"/>
  <c r="B33" i="16"/>
  <c r="B41" i="16"/>
  <c r="B37" i="16"/>
  <c r="B44" i="15"/>
  <c r="B40" i="15"/>
  <c r="B36" i="15"/>
  <c r="B46" i="16"/>
  <c r="B48" i="11"/>
  <c r="B48" i="16"/>
  <c r="B15" i="11"/>
  <c r="B16" i="11"/>
  <c r="B40" i="11"/>
  <c r="B36" i="11"/>
  <c r="B10" i="15"/>
  <c r="B6" i="15"/>
  <c r="B20" i="15"/>
  <c r="B33" i="11"/>
  <c r="B12" i="11"/>
  <c r="B8" i="11"/>
  <c r="B4" i="11"/>
  <c r="B17" i="11"/>
  <c r="B22" i="11"/>
  <c r="B29" i="11"/>
  <c r="B29" i="16"/>
  <c r="B47" i="11"/>
  <c r="B47" i="16"/>
  <c r="G15" i="5"/>
  <c r="I15" i="5"/>
  <c r="J15" i="5"/>
  <c r="K15" i="5"/>
  <c r="L15" i="5"/>
  <c r="M15" i="5"/>
  <c r="N15" i="5"/>
  <c r="H4" i="7" l="1"/>
  <c r="C35" i="11"/>
  <c r="B31" i="21" s="1"/>
  <c r="C36" i="11"/>
  <c r="B32" i="21" s="1"/>
  <c r="C37" i="11"/>
  <c r="B33" i="21" s="1"/>
  <c r="C38" i="11"/>
  <c r="B34" i="21" s="1"/>
  <c r="C39" i="11"/>
  <c r="B35" i="21" s="1"/>
  <c r="C40" i="11"/>
  <c r="B36" i="21" s="1"/>
  <c r="C41" i="11"/>
  <c r="B37" i="21" s="1"/>
  <c r="C42" i="11"/>
  <c r="B38" i="21" s="1"/>
  <c r="C43" i="11"/>
  <c r="B39" i="21" s="1"/>
  <c r="C44" i="11"/>
  <c r="B40" i="21" s="1"/>
  <c r="C34" i="11"/>
  <c r="B30" i="21" s="1"/>
  <c r="C48" i="16"/>
  <c r="C49" i="16"/>
  <c r="C50" i="16"/>
  <c r="C47" i="16"/>
  <c r="C46" i="16"/>
  <c r="C35" i="16"/>
  <c r="C36" i="16"/>
  <c r="C37" i="16"/>
  <c r="C38" i="16"/>
  <c r="C39" i="16"/>
  <c r="C40" i="16"/>
  <c r="C41" i="16"/>
  <c r="C42" i="16"/>
  <c r="C43" i="16"/>
  <c r="C44" i="16"/>
  <c r="C34" i="16"/>
  <c r="C33" i="16"/>
  <c r="C28" i="16"/>
  <c r="C29" i="16"/>
  <c r="C30" i="16"/>
  <c r="C31" i="16"/>
  <c r="C27" i="16"/>
  <c r="C20" i="16"/>
  <c r="C21" i="16"/>
  <c r="C22" i="16"/>
  <c r="C23" i="16"/>
  <c r="C24" i="16"/>
  <c r="C25" i="16"/>
  <c r="C19" i="16"/>
  <c r="C16" i="16"/>
  <c r="C17" i="16"/>
  <c r="C15" i="16"/>
  <c r="C8" i="16"/>
  <c r="C9" i="16"/>
  <c r="C10" i="16"/>
  <c r="C11" i="16"/>
  <c r="C12" i="16"/>
  <c r="C13" i="16"/>
  <c r="C7" i="16"/>
  <c r="C6" i="16"/>
  <c r="C5" i="16"/>
  <c r="C4" i="16"/>
  <c r="C3" i="16"/>
  <c r="D4" i="16" l="1"/>
  <c r="F15" i="16" s="1"/>
  <c r="B4" i="23"/>
  <c r="D13" i="16"/>
  <c r="B13" i="23"/>
  <c r="D9" i="16"/>
  <c r="B9" i="23"/>
  <c r="D16" i="16"/>
  <c r="B15" i="23"/>
  <c r="D23" i="16"/>
  <c r="B21" i="23"/>
  <c r="D27" i="16"/>
  <c r="F27" i="16" s="1"/>
  <c r="B24" i="23"/>
  <c r="D28" i="16"/>
  <c r="B25" i="23"/>
  <c r="D43" i="16"/>
  <c r="B39" i="23"/>
  <c r="D39" i="16"/>
  <c r="B35" i="23"/>
  <c r="D35" i="16"/>
  <c r="B31" i="23"/>
  <c r="D49" i="16"/>
  <c r="B44" i="23"/>
  <c r="D5" i="16"/>
  <c r="B5" i="23"/>
  <c r="D12" i="16"/>
  <c r="B12" i="23"/>
  <c r="D8" i="16"/>
  <c r="B8" i="23"/>
  <c r="D19" i="16"/>
  <c r="B17" i="23"/>
  <c r="D22" i="16"/>
  <c r="B20" i="23"/>
  <c r="D31" i="16"/>
  <c r="B28" i="23"/>
  <c r="D33" i="16"/>
  <c r="F35" i="16" s="1"/>
  <c r="B29" i="23"/>
  <c r="D42" i="16"/>
  <c r="B38" i="23"/>
  <c r="D38" i="16"/>
  <c r="B34" i="23"/>
  <c r="D46" i="16"/>
  <c r="B41" i="23"/>
  <c r="D48" i="16"/>
  <c r="B43" i="23"/>
  <c r="D6" i="16"/>
  <c r="B6" i="23"/>
  <c r="D11" i="16"/>
  <c r="B11" i="23"/>
  <c r="D15" i="16"/>
  <c r="B14" i="23"/>
  <c r="D25" i="16"/>
  <c r="B23" i="23"/>
  <c r="D21" i="16"/>
  <c r="B19" i="23"/>
  <c r="D30" i="16"/>
  <c r="B27" i="23"/>
  <c r="D34" i="16"/>
  <c r="B30" i="23"/>
  <c r="D41" i="16"/>
  <c r="B37" i="23"/>
  <c r="D37" i="16"/>
  <c r="B33" i="23"/>
  <c r="D47" i="16"/>
  <c r="B42" i="23"/>
  <c r="D3" i="16"/>
  <c r="B3" i="23"/>
  <c r="D7" i="16"/>
  <c r="B7" i="23"/>
  <c r="D10" i="16"/>
  <c r="B10" i="23"/>
  <c r="D17" i="16"/>
  <c r="B16" i="23"/>
  <c r="D24" i="16"/>
  <c r="F21" i="16" s="1"/>
  <c r="B22" i="23"/>
  <c r="D20" i="16"/>
  <c r="B18" i="23"/>
  <c r="D29" i="16"/>
  <c r="F28" i="16" s="1"/>
  <c r="B26" i="23"/>
  <c r="D44" i="16"/>
  <c r="B40" i="23"/>
  <c r="D40" i="16"/>
  <c r="F33" i="16" s="1"/>
  <c r="B36" i="23"/>
  <c r="D36" i="16"/>
  <c r="B32" i="23"/>
  <c r="D50" i="16"/>
  <c r="B45" i="23"/>
  <c r="F34" i="16"/>
  <c r="C48" i="15"/>
  <c r="C49" i="15"/>
  <c r="C50" i="15"/>
  <c r="C47" i="15"/>
  <c r="C46" i="15"/>
  <c r="C44" i="15"/>
  <c r="C39" i="15"/>
  <c r="C40" i="15"/>
  <c r="C41" i="15"/>
  <c r="C42" i="15"/>
  <c r="C43" i="15"/>
  <c r="C35" i="15"/>
  <c r="C36" i="15"/>
  <c r="C37" i="15"/>
  <c r="C38" i="15"/>
  <c r="C34" i="15"/>
  <c r="C33" i="15"/>
  <c r="C28" i="15"/>
  <c r="C29" i="15"/>
  <c r="C30" i="15"/>
  <c r="C31" i="15"/>
  <c r="C27" i="15"/>
  <c r="C25" i="15"/>
  <c r="C23" i="15"/>
  <c r="C24" i="15"/>
  <c r="C20" i="15"/>
  <c r="C21" i="15"/>
  <c r="C22" i="15"/>
  <c r="C19" i="15"/>
  <c r="C16" i="15"/>
  <c r="C17" i="15"/>
  <c r="C15" i="15"/>
  <c r="C8" i="15"/>
  <c r="C9" i="15"/>
  <c r="C10" i="15"/>
  <c r="C11" i="15"/>
  <c r="C12" i="15"/>
  <c r="C13" i="15"/>
  <c r="C7" i="15"/>
  <c r="C6" i="15"/>
  <c r="C5" i="15"/>
  <c r="C4" i="15"/>
  <c r="C3" i="15"/>
  <c r="C50" i="14"/>
  <c r="D50" i="14" s="1"/>
  <c r="C51" i="14"/>
  <c r="D51" i="14" s="1"/>
  <c r="C52" i="14"/>
  <c r="D52" i="14" s="1"/>
  <c r="C49" i="14"/>
  <c r="D49" i="14" s="1"/>
  <c r="C47" i="14"/>
  <c r="D47" i="14" s="1"/>
  <c r="D36" i="14"/>
  <c r="D41" i="14"/>
  <c r="D37" i="14"/>
  <c r="D38" i="14"/>
  <c r="D39" i="14"/>
  <c r="D42" i="14"/>
  <c r="D40" i="14"/>
  <c r="D43" i="14"/>
  <c r="D44" i="14"/>
  <c r="D35" i="14"/>
  <c r="C34" i="14"/>
  <c r="D34" i="14" s="1"/>
  <c r="C29" i="14"/>
  <c r="D29" i="14" s="1"/>
  <c r="C30" i="14"/>
  <c r="D30" i="14" s="1"/>
  <c r="C31" i="14"/>
  <c r="C32" i="14"/>
  <c r="D32" i="14" s="1"/>
  <c r="C28" i="14"/>
  <c r="D28" i="14" s="1"/>
  <c r="C26" i="14"/>
  <c r="D26" i="14" s="1"/>
  <c r="C25" i="14"/>
  <c r="D25" i="14" s="1"/>
  <c r="C21" i="14"/>
  <c r="D21" i="14" s="1"/>
  <c r="C22" i="14"/>
  <c r="D22" i="14" s="1"/>
  <c r="C23" i="14"/>
  <c r="D23" i="14" s="1"/>
  <c r="C20" i="14"/>
  <c r="D20" i="14" s="1"/>
  <c r="C17" i="14"/>
  <c r="D17" i="14" s="1"/>
  <c r="C18" i="14"/>
  <c r="D18" i="14" s="1"/>
  <c r="C16" i="14"/>
  <c r="D16" i="14" s="1"/>
  <c r="C9" i="14"/>
  <c r="D9" i="14" s="1"/>
  <c r="C10" i="14"/>
  <c r="D10" i="14" s="1"/>
  <c r="C11" i="14"/>
  <c r="D11" i="14" s="1"/>
  <c r="C12" i="14"/>
  <c r="D12" i="14" s="1"/>
  <c r="C13" i="14"/>
  <c r="D13" i="14" s="1"/>
  <c r="C14" i="14"/>
  <c r="D14" i="14" s="1"/>
  <c r="C8" i="14"/>
  <c r="D8" i="14" s="1"/>
  <c r="C6" i="14"/>
  <c r="D6" i="14" s="1"/>
  <c r="C5" i="14"/>
  <c r="D5" i="14" s="1"/>
  <c r="C4" i="14"/>
  <c r="D4" i="14" s="1"/>
  <c r="C2" i="14"/>
  <c r="D2" i="14" s="1"/>
  <c r="D45" i="14"/>
  <c r="D31" i="14"/>
  <c r="C24" i="14"/>
  <c r="D24" i="14" s="1"/>
  <c r="C50" i="13"/>
  <c r="D50" i="13" s="1"/>
  <c r="C51" i="13"/>
  <c r="D51" i="13" s="1"/>
  <c r="C52" i="13"/>
  <c r="D52" i="13" s="1"/>
  <c r="C49" i="13"/>
  <c r="D49" i="13" s="1"/>
  <c r="C47" i="13"/>
  <c r="D47" i="13" s="1"/>
  <c r="D37" i="13"/>
  <c r="D38" i="13"/>
  <c r="D39" i="13"/>
  <c r="D40" i="13"/>
  <c r="D41" i="13"/>
  <c r="D42" i="13"/>
  <c r="D43" i="13"/>
  <c r="D44" i="13"/>
  <c r="D45" i="13"/>
  <c r="D36" i="13"/>
  <c r="D35" i="13"/>
  <c r="C34" i="13"/>
  <c r="D34" i="13" s="1"/>
  <c r="C29" i="13"/>
  <c r="D29" i="13" s="1"/>
  <c r="C30" i="13"/>
  <c r="D30" i="13" s="1"/>
  <c r="C31" i="13"/>
  <c r="D31" i="13" s="1"/>
  <c r="C32" i="13"/>
  <c r="D32" i="13" s="1"/>
  <c r="C28" i="13"/>
  <c r="D28" i="13" s="1"/>
  <c r="C26" i="13"/>
  <c r="D26" i="13" s="1"/>
  <c r="C25" i="13"/>
  <c r="D25" i="13" s="1"/>
  <c r="C24" i="13"/>
  <c r="D24" i="13" s="1"/>
  <c r="C20" i="13"/>
  <c r="D20" i="13" s="1"/>
  <c r="C22" i="13"/>
  <c r="D22" i="13" s="1"/>
  <c r="C23" i="13"/>
  <c r="D23" i="13" s="1"/>
  <c r="C21" i="13"/>
  <c r="D21" i="13" s="1"/>
  <c r="C17" i="13"/>
  <c r="D17" i="13" s="1"/>
  <c r="C18" i="13"/>
  <c r="D18" i="13" s="1"/>
  <c r="C16" i="13"/>
  <c r="D16" i="13" s="1"/>
  <c r="D9" i="13"/>
  <c r="D10" i="13"/>
  <c r="D11" i="13"/>
  <c r="D12" i="13"/>
  <c r="D13" i="13"/>
  <c r="D14" i="13"/>
  <c r="D8" i="13"/>
  <c r="D6" i="13"/>
  <c r="D5" i="13"/>
  <c r="C4" i="13"/>
  <c r="D4" i="13" s="1"/>
  <c r="C2" i="13"/>
  <c r="D2" i="13" s="1"/>
  <c r="F16" i="16" l="1"/>
  <c r="F20" i="16"/>
  <c r="F46" i="16"/>
  <c r="F22" i="16"/>
  <c r="F47" i="16"/>
  <c r="F5" i="16"/>
  <c r="F48" i="16"/>
  <c r="D15" i="15"/>
  <c r="B14" i="22"/>
  <c r="D23" i="15"/>
  <c r="B21" i="22"/>
  <c r="D35" i="15"/>
  <c r="B31" i="22"/>
  <c r="D17" i="15"/>
  <c r="B16" i="22"/>
  <c r="D25" i="15"/>
  <c r="B23" i="22"/>
  <c r="D38" i="15"/>
  <c r="B34" i="22"/>
  <c r="D43" i="15"/>
  <c r="B39" i="22"/>
  <c r="D50" i="15"/>
  <c r="B45" i="22"/>
  <c r="D16" i="15"/>
  <c r="B15" i="22"/>
  <c r="D20" i="15"/>
  <c r="B18" i="22"/>
  <c r="D27" i="15"/>
  <c r="B24" i="22"/>
  <c r="D28" i="15"/>
  <c r="B25" i="22"/>
  <c r="D37" i="15"/>
  <c r="B33" i="22"/>
  <c r="D42" i="15"/>
  <c r="B38" i="22"/>
  <c r="D44" i="15"/>
  <c r="B40" i="22"/>
  <c r="D49" i="15"/>
  <c r="B44" i="22"/>
  <c r="F19" i="16"/>
  <c r="D22" i="15"/>
  <c r="B20" i="22"/>
  <c r="D30" i="15"/>
  <c r="B27" i="22"/>
  <c r="D34" i="15"/>
  <c r="B30" i="22"/>
  <c r="D40" i="15"/>
  <c r="B36" i="22"/>
  <c r="D47" i="15"/>
  <c r="B42" i="22"/>
  <c r="D21" i="15"/>
  <c r="B19" i="22"/>
  <c r="D29" i="15"/>
  <c r="B26" i="22"/>
  <c r="D39" i="15"/>
  <c r="B35" i="22"/>
  <c r="D19" i="15"/>
  <c r="F22" i="15" s="1"/>
  <c r="B17" i="22"/>
  <c r="D24" i="15"/>
  <c r="B22" i="22"/>
  <c r="D31" i="15"/>
  <c r="B28" i="22"/>
  <c r="D33" i="15"/>
  <c r="B29" i="22"/>
  <c r="D36" i="15"/>
  <c r="B32" i="22"/>
  <c r="D41" i="15"/>
  <c r="B37" i="22"/>
  <c r="D46" i="15"/>
  <c r="B41" i="22"/>
  <c r="D48" i="15"/>
  <c r="B43" i="22"/>
  <c r="F3" i="16"/>
  <c r="F6" i="16"/>
  <c r="F4" i="16"/>
  <c r="D13" i="15"/>
  <c r="B13" i="22"/>
  <c r="D12" i="15"/>
  <c r="B12" i="22"/>
  <c r="D11" i="15"/>
  <c r="B11" i="22"/>
  <c r="D10" i="15"/>
  <c r="B10" i="22"/>
  <c r="D9" i="15"/>
  <c r="B9" i="22"/>
  <c r="D8" i="15"/>
  <c r="B8" i="22"/>
  <c r="D7" i="15"/>
  <c r="B7" i="22"/>
  <c r="D5" i="15"/>
  <c r="B5" i="22"/>
  <c r="D6" i="15"/>
  <c r="B6" i="22"/>
  <c r="D4" i="15"/>
  <c r="B4" i="22"/>
  <c r="D3" i="15"/>
  <c r="B3" i="22"/>
  <c r="F35" i="15"/>
  <c r="F36" i="14"/>
  <c r="F20" i="14"/>
  <c r="F50" i="14"/>
  <c r="F28" i="14"/>
  <c r="F29" i="14"/>
  <c r="F4" i="14"/>
  <c r="F6" i="14"/>
  <c r="F23" i="14"/>
  <c r="F49" i="14"/>
  <c r="F5" i="14"/>
  <c r="F17" i="14"/>
  <c r="F22" i="14"/>
  <c r="F35" i="14"/>
  <c r="F47" i="14"/>
  <c r="F16" i="14"/>
  <c r="F21" i="14"/>
  <c r="F46" i="14"/>
  <c r="F2" i="14"/>
  <c r="H48" i="14" s="1"/>
  <c r="F34" i="14"/>
  <c r="F35" i="13"/>
  <c r="F28" i="13"/>
  <c r="F21" i="13"/>
  <c r="F46" i="13"/>
  <c r="F6" i="13"/>
  <c r="F4" i="13"/>
  <c r="F23" i="13"/>
  <c r="F29" i="13"/>
  <c r="F50" i="13"/>
  <c r="F2" i="13"/>
  <c r="F22" i="13"/>
  <c r="F34" i="13"/>
  <c r="F36" i="13"/>
  <c r="F49" i="13"/>
  <c r="F17" i="13"/>
  <c r="F20" i="13"/>
  <c r="F47" i="13"/>
  <c r="F5" i="13"/>
  <c r="F16" i="13"/>
  <c r="F5" i="8"/>
  <c r="E2" i="19" s="1"/>
  <c r="D5" i="8"/>
  <c r="H5" i="8"/>
  <c r="E2" i="20" s="1"/>
  <c r="H48" i="13" l="1"/>
  <c r="F33" i="15"/>
  <c r="F20" i="15"/>
  <c r="F28" i="15"/>
  <c r="F19" i="15"/>
  <c r="F34" i="15"/>
  <c r="F46" i="15"/>
  <c r="F15" i="15"/>
  <c r="F48" i="15"/>
  <c r="F27" i="15"/>
  <c r="F21" i="15"/>
  <c r="F6" i="15"/>
  <c r="F4" i="15"/>
  <c r="F5" i="15"/>
  <c r="F3" i="15"/>
  <c r="F16" i="15"/>
  <c r="F47" i="15"/>
  <c r="M18" i="17"/>
  <c r="I18" i="17"/>
  <c r="E2" i="18"/>
  <c r="O3" i="8"/>
  <c r="O43" i="8" s="1"/>
  <c r="K18" i="17"/>
  <c r="K3" i="8"/>
  <c r="K43" i="8" s="1"/>
  <c r="R3" i="8"/>
  <c r="R43" i="8" s="1"/>
  <c r="F7" i="7"/>
  <c r="H2" i="7" s="1"/>
  <c r="B1" i="22" l="1"/>
  <c r="B1" i="23"/>
  <c r="B1" i="21"/>
  <c r="E1" i="18"/>
  <c r="E1" i="20"/>
  <c r="E1" i="19"/>
  <c r="G7" i="7"/>
  <c r="L3" i="6"/>
  <c r="L4" i="6"/>
  <c r="L5" i="6"/>
  <c r="L6" i="6"/>
  <c r="L7" i="6"/>
  <c r="L2" i="6"/>
  <c r="I3" i="6"/>
  <c r="I4" i="6"/>
  <c r="I5" i="6"/>
  <c r="I6" i="6"/>
  <c r="I7" i="6"/>
  <c r="I2" i="6"/>
  <c r="L3" i="4"/>
  <c r="L4" i="4"/>
  <c r="L5" i="4"/>
  <c r="L6" i="4"/>
  <c r="L7" i="4"/>
  <c r="L8" i="4"/>
  <c r="L9" i="4"/>
  <c r="L10" i="4"/>
  <c r="L11" i="4"/>
  <c r="L12" i="4"/>
  <c r="L13" i="4"/>
  <c r="L14" i="4"/>
  <c r="L2" i="4"/>
  <c r="I3" i="4"/>
  <c r="I4" i="4"/>
  <c r="I5" i="4"/>
  <c r="I6" i="4"/>
  <c r="I7" i="4"/>
  <c r="I8" i="4"/>
  <c r="I9" i="4"/>
  <c r="I10" i="4"/>
  <c r="I11" i="4"/>
  <c r="I12" i="4"/>
  <c r="I13" i="4"/>
  <c r="I14" i="4"/>
  <c r="I2" i="4"/>
  <c r="L3" i="2"/>
  <c r="L4" i="2"/>
  <c r="L5" i="2"/>
  <c r="L6" i="2"/>
  <c r="L2" i="2"/>
  <c r="I3" i="2"/>
  <c r="I4" i="2"/>
  <c r="I5" i="2"/>
  <c r="I6" i="2"/>
  <c r="I2" i="2"/>
  <c r="L3" i="3"/>
  <c r="L4" i="3"/>
  <c r="L5" i="3"/>
  <c r="L6" i="3"/>
  <c r="L7" i="3"/>
  <c r="L8" i="3"/>
  <c r="L2" i="3"/>
  <c r="I3" i="3"/>
  <c r="I4" i="3"/>
  <c r="I5" i="3"/>
  <c r="I6" i="3"/>
  <c r="I7" i="3"/>
  <c r="I8" i="3"/>
  <c r="I2" i="3"/>
  <c r="L3" i="1"/>
  <c r="L4" i="1"/>
  <c r="L2" i="1"/>
  <c r="I4" i="1"/>
  <c r="I3" i="1"/>
  <c r="I2" i="1"/>
  <c r="L3" i="5"/>
  <c r="L4" i="5"/>
  <c r="L5" i="5"/>
  <c r="L6" i="5"/>
  <c r="L7" i="5"/>
  <c r="L8" i="5"/>
  <c r="L9" i="5"/>
  <c r="L10" i="5"/>
  <c r="L11" i="5"/>
  <c r="L12" i="5"/>
  <c r="L13" i="5"/>
  <c r="L14" i="5"/>
  <c r="H12" i="8"/>
  <c r="H24" i="8" s="1"/>
  <c r="H36" i="8" s="1"/>
  <c r="H45" i="8" s="1"/>
  <c r="L2" i="5"/>
  <c r="I3" i="5"/>
  <c r="I4" i="5"/>
  <c r="I5" i="5"/>
  <c r="I6" i="5"/>
  <c r="I7" i="5"/>
  <c r="I8" i="5"/>
  <c r="I9" i="5"/>
  <c r="I10" i="5"/>
  <c r="I11" i="5"/>
  <c r="I12" i="5"/>
  <c r="I13" i="5"/>
  <c r="I14" i="5"/>
  <c r="I2" i="5"/>
  <c r="E1" i="5"/>
  <c r="D1" i="5"/>
  <c r="C1" i="5"/>
  <c r="F12" i="8"/>
  <c r="F24" i="8" s="1"/>
  <c r="F36" i="8" s="1"/>
  <c r="F45" i="8" s="1"/>
  <c r="D12" i="8"/>
  <c r="D24" i="8" s="1"/>
  <c r="D36" i="8" s="1"/>
  <c r="D45" i="8" s="1"/>
  <c r="F2" i="5"/>
  <c r="F3" i="5"/>
  <c r="F4" i="5"/>
  <c r="F5" i="5"/>
  <c r="F6" i="5"/>
  <c r="F7" i="5"/>
  <c r="F8" i="5"/>
  <c r="F9" i="5"/>
  <c r="F10" i="5"/>
  <c r="F11" i="5"/>
  <c r="F12" i="5"/>
  <c r="F13" i="5"/>
  <c r="F14" i="5"/>
  <c r="D15" i="5" l="1"/>
  <c r="D16" i="5" s="1"/>
  <c r="E15" i="5"/>
  <c r="E16" i="5" s="1"/>
  <c r="F15" i="5"/>
  <c r="C1" i="1"/>
  <c r="C5" i="1" s="1"/>
  <c r="C6" i="1" s="1"/>
  <c r="C15" i="5"/>
  <c r="C16" i="5" s="1"/>
  <c r="C1" i="3"/>
  <c r="C1" i="6"/>
  <c r="D1" i="4"/>
  <c r="D15" i="4" s="1"/>
  <c r="D16" i="4" s="1"/>
  <c r="C2" i="15"/>
  <c r="C14" i="15" s="1"/>
  <c r="C18" i="15" s="1"/>
  <c r="C26" i="15" s="1"/>
  <c r="C32" i="15" s="1"/>
  <c r="C45" i="15" s="1"/>
  <c r="C1" i="13"/>
  <c r="E1" i="6"/>
  <c r="E8" i="6" s="1"/>
  <c r="E9" i="6" s="1"/>
  <c r="C1" i="14"/>
  <c r="C15" i="14" s="1"/>
  <c r="C19" i="14" s="1"/>
  <c r="C27" i="14" s="1"/>
  <c r="C33" i="14" s="1"/>
  <c r="C46" i="14" s="1"/>
  <c r="C2" i="16"/>
  <c r="C14" i="16" s="1"/>
  <c r="C18" i="16" s="1"/>
  <c r="C26" i="16" s="1"/>
  <c r="C32" i="16" s="1"/>
  <c r="C45" i="16" s="1"/>
  <c r="C1" i="2"/>
  <c r="C2" i="11"/>
  <c r="C1" i="4"/>
  <c r="K4" i="2"/>
  <c r="F26" i="8" s="1"/>
  <c r="E16" i="19" s="1"/>
  <c r="K4" i="3"/>
  <c r="F20" i="8" s="1"/>
  <c r="E12" i="19" s="1"/>
  <c r="D1" i="6"/>
  <c r="D8" i="6" s="1"/>
  <c r="D9" i="6" s="1"/>
  <c r="D1" i="1"/>
  <c r="D5" i="1" s="1"/>
  <c r="D6" i="1" s="1"/>
  <c r="D1" i="3"/>
  <c r="D1" i="2"/>
  <c r="D7" i="2" s="1"/>
  <c r="D8" i="2" s="1"/>
  <c r="E1" i="4"/>
  <c r="E15" i="4" s="1"/>
  <c r="E16" i="4" s="1"/>
  <c r="E1" i="1"/>
  <c r="E5" i="1" s="1"/>
  <c r="E6" i="1" s="1"/>
  <c r="E1" i="3"/>
  <c r="E1" i="2"/>
  <c r="E7" i="2" s="1"/>
  <c r="E8" i="2" s="1"/>
  <c r="K4" i="6"/>
  <c r="F38" i="8" s="1"/>
  <c r="E24" i="19" s="1"/>
  <c r="N4" i="6"/>
  <c r="H38" i="8" s="1"/>
  <c r="E24" i="20" s="1"/>
  <c r="N5" i="6"/>
  <c r="H37" i="8" s="1"/>
  <c r="E23" i="20" s="1"/>
  <c r="N3" i="6"/>
  <c r="H39" i="8" s="1"/>
  <c r="E25" i="20" s="1"/>
  <c r="N2" i="6"/>
  <c r="H40" i="8" s="1"/>
  <c r="E26" i="20" s="1"/>
  <c r="K3" i="6"/>
  <c r="F39" i="8" s="1"/>
  <c r="E25" i="19" s="1"/>
  <c r="K5" i="6"/>
  <c r="F37" i="8" s="1"/>
  <c r="E23" i="19" s="1"/>
  <c r="K2" i="6"/>
  <c r="F40" i="8" s="1"/>
  <c r="E26" i="19" s="1"/>
  <c r="K4" i="4"/>
  <c r="F32" i="8" s="1"/>
  <c r="E20" i="19" s="1"/>
  <c r="K3" i="4"/>
  <c r="F33" i="8" s="1"/>
  <c r="E21" i="19" s="1"/>
  <c r="K5" i="4"/>
  <c r="F31" i="8" s="1"/>
  <c r="E19" i="19" s="1"/>
  <c r="K2" i="4"/>
  <c r="F34" i="8" s="1"/>
  <c r="E22" i="19" s="1"/>
  <c r="N4" i="4"/>
  <c r="H32" i="8" s="1"/>
  <c r="E20" i="20" s="1"/>
  <c r="N3" i="4"/>
  <c r="H33" i="8" s="1"/>
  <c r="E21" i="20" s="1"/>
  <c r="N5" i="4"/>
  <c r="H31" i="8" s="1"/>
  <c r="E19" i="20" s="1"/>
  <c r="N2" i="4"/>
  <c r="H34" i="8" s="1"/>
  <c r="E22" i="20" s="1"/>
  <c r="H18" i="8"/>
  <c r="H30" i="8" s="1"/>
  <c r="D18" i="8"/>
  <c r="D30" i="8" s="1"/>
  <c r="F18" i="8"/>
  <c r="F30" i="8" s="1"/>
  <c r="K2" i="2"/>
  <c r="F28" i="8" s="1"/>
  <c r="E18" i="19" s="1"/>
  <c r="K5" i="2"/>
  <c r="F25" i="8" s="1"/>
  <c r="E15" i="19" s="1"/>
  <c r="K3" i="2"/>
  <c r="F27" i="8" s="1"/>
  <c r="E17" i="19" s="1"/>
  <c r="N2" i="2"/>
  <c r="H28" i="8" s="1"/>
  <c r="E18" i="20" s="1"/>
  <c r="K3" i="3"/>
  <c r="F21" i="8" s="1"/>
  <c r="E13" i="19" s="1"/>
  <c r="K5" i="3"/>
  <c r="F19" i="8" s="1"/>
  <c r="E11" i="19" s="1"/>
  <c r="K2" i="3"/>
  <c r="F22" i="8" s="1"/>
  <c r="E14" i="19" s="1"/>
  <c r="K4" i="1"/>
  <c r="F14" i="8" s="1"/>
  <c r="E8" i="19" s="1"/>
  <c r="K3" i="1"/>
  <c r="F15" i="8" s="1"/>
  <c r="E9" i="19" s="1"/>
  <c r="N2" i="1"/>
  <c r="H16" i="8" s="1"/>
  <c r="E10" i="20" s="1"/>
  <c r="K2" i="1"/>
  <c r="F16" i="8" s="1"/>
  <c r="E10" i="19" s="1"/>
  <c r="K5" i="1"/>
  <c r="F13" i="8" s="1"/>
  <c r="E7" i="19" s="1"/>
  <c r="N5" i="1"/>
  <c r="H13" i="8" s="1"/>
  <c r="E7" i="20" s="1"/>
  <c r="N4" i="1"/>
  <c r="H14" i="8" s="1"/>
  <c r="E8" i="20" s="1"/>
  <c r="N3" i="1"/>
  <c r="H15" i="8" s="1"/>
  <c r="E9" i="20" s="1"/>
  <c r="N6" i="5"/>
  <c r="H7" i="8" s="1"/>
  <c r="E3" i="20" s="1"/>
  <c r="N3" i="5"/>
  <c r="H9" i="8" s="1"/>
  <c r="E5" i="20" s="1"/>
  <c r="K6" i="5"/>
  <c r="F7" i="8" s="1"/>
  <c r="E3" i="19" s="1"/>
  <c r="N2" i="5"/>
  <c r="H10" i="8" s="1"/>
  <c r="E6" i="20" s="1"/>
  <c r="N4" i="5"/>
  <c r="H8" i="8" s="1"/>
  <c r="E4" i="20" s="1"/>
  <c r="K4" i="5"/>
  <c r="F8" i="8" s="1"/>
  <c r="E4" i="19" s="1"/>
  <c r="K2" i="5"/>
  <c r="F10" i="8" s="1"/>
  <c r="E6" i="19" s="1"/>
  <c r="K3" i="5"/>
  <c r="F9" i="8" s="1"/>
  <c r="E5" i="19" s="1"/>
  <c r="C50" i="11"/>
  <c r="C49" i="11"/>
  <c r="C48" i="11"/>
  <c r="B43" i="21" s="1"/>
  <c r="C47" i="11"/>
  <c r="D40" i="11"/>
  <c r="C46" i="11"/>
  <c r="D44" i="11"/>
  <c r="D39" i="11"/>
  <c r="D38" i="11"/>
  <c r="D37" i="11"/>
  <c r="D36" i="11"/>
  <c r="D35" i="11"/>
  <c r="D34" i="11"/>
  <c r="C33" i="11"/>
  <c r="C31" i="11"/>
  <c r="B28" i="21" s="1"/>
  <c r="C30" i="11"/>
  <c r="C29" i="11"/>
  <c r="C28" i="11"/>
  <c r="C27" i="11"/>
  <c r="B24" i="21" s="1"/>
  <c r="C25" i="11"/>
  <c r="C24" i="11"/>
  <c r="B22" i="21" s="1"/>
  <c r="C23" i="11"/>
  <c r="C22" i="11"/>
  <c r="C21" i="11"/>
  <c r="B19" i="21" s="1"/>
  <c r="C20" i="11"/>
  <c r="C19" i="11"/>
  <c r="C17" i="11"/>
  <c r="C16" i="11"/>
  <c r="C15" i="11"/>
  <c r="B14" i="21" s="1"/>
  <c r="C13" i="11"/>
  <c r="B13" i="21" s="1"/>
  <c r="D43" i="11"/>
  <c r="C12" i="11"/>
  <c r="C11" i="11"/>
  <c r="C10" i="11"/>
  <c r="C9" i="11"/>
  <c r="D41" i="11"/>
  <c r="C8" i="11"/>
  <c r="B8" i="21" s="1"/>
  <c r="C7" i="11"/>
  <c r="B7" i="21" s="1"/>
  <c r="C6" i="11"/>
  <c r="B6" i="21" s="1"/>
  <c r="C5" i="11"/>
  <c r="B5" i="21" s="1"/>
  <c r="C4" i="11"/>
  <c r="B4" i="21" s="1"/>
  <c r="C3" i="11"/>
  <c r="C49" i="10"/>
  <c r="D49" i="10" s="1"/>
  <c r="C50" i="10"/>
  <c r="D50" i="10" s="1"/>
  <c r="C51" i="10"/>
  <c r="D51" i="10" s="1"/>
  <c r="C52" i="10"/>
  <c r="D52" i="10" s="1"/>
  <c r="C47" i="10"/>
  <c r="D47" i="10" s="1"/>
  <c r="C34" i="10"/>
  <c r="D34" i="10" s="1"/>
  <c r="C29" i="10"/>
  <c r="C30" i="10"/>
  <c r="C31" i="10"/>
  <c r="C32" i="10"/>
  <c r="C28" i="10"/>
  <c r="D45" i="10"/>
  <c r="D44" i="10"/>
  <c r="D43" i="10"/>
  <c r="D42" i="10"/>
  <c r="D41" i="10"/>
  <c r="D40" i="10"/>
  <c r="D39" i="10"/>
  <c r="D38" i="10"/>
  <c r="D37" i="10"/>
  <c r="D36" i="10"/>
  <c r="D35" i="10"/>
  <c r="C19" i="13" l="1"/>
  <c r="C27" i="13" s="1"/>
  <c r="C33" i="13" s="1"/>
  <c r="C46" i="13" s="1"/>
  <c r="C15" i="13"/>
  <c r="E9" i="3"/>
  <c r="E10" i="3" s="1"/>
  <c r="D9" i="3"/>
  <c r="D10" i="3"/>
  <c r="C7" i="2"/>
  <c r="C8" i="2" s="1"/>
  <c r="C9" i="3"/>
  <c r="C10" i="3" s="1"/>
  <c r="C1" i="10"/>
  <c r="C15" i="4"/>
  <c r="C16" i="4" s="1"/>
  <c r="C8" i="6"/>
  <c r="C9" i="6" s="1"/>
  <c r="C14" i="11"/>
  <c r="C18" i="11" s="1"/>
  <c r="C26" i="11" s="1"/>
  <c r="B2" i="21"/>
  <c r="D33" i="11"/>
  <c r="B29" i="21"/>
  <c r="D12" i="11"/>
  <c r="B12" i="21"/>
  <c r="D11" i="11"/>
  <c r="B11" i="21"/>
  <c r="D10" i="11"/>
  <c r="B10" i="21"/>
  <c r="D9" i="11"/>
  <c r="B9" i="21"/>
  <c r="D50" i="11"/>
  <c r="B45" i="21"/>
  <c r="D49" i="11"/>
  <c r="B44" i="21"/>
  <c r="D47" i="11"/>
  <c r="B42" i="21"/>
  <c r="D46" i="11"/>
  <c r="B41" i="21"/>
  <c r="D30" i="11"/>
  <c r="B27" i="21"/>
  <c r="D29" i="11"/>
  <c r="B26" i="21"/>
  <c r="D28" i="11"/>
  <c r="B25" i="21"/>
  <c r="D42" i="11"/>
  <c r="B16" i="21"/>
  <c r="D25" i="11"/>
  <c r="B23" i="21"/>
  <c r="D23" i="11"/>
  <c r="B21" i="21"/>
  <c r="D22" i="11"/>
  <c r="B20" i="21"/>
  <c r="D20" i="11"/>
  <c r="B18" i="21"/>
  <c r="D19" i="11"/>
  <c r="B17" i="21"/>
  <c r="D16" i="11"/>
  <c r="B15" i="21"/>
  <c r="D3" i="11"/>
  <c r="B3" i="21"/>
  <c r="I34" i="8"/>
  <c r="G27" i="8"/>
  <c r="I32" i="8"/>
  <c r="G28" i="8"/>
  <c r="I33" i="8"/>
  <c r="G34" i="8"/>
  <c r="F47" i="8"/>
  <c r="G31" i="8"/>
  <c r="G33" i="8"/>
  <c r="I31" i="8"/>
  <c r="G32" i="8"/>
  <c r="G25" i="8"/>
  <c r="G26" i="8"/>
  <c r="F46" i="8"/>
  <c r="F48" i="8"/>
  <c r="F49" i="8"/>
  <c r="D13" i="11"/>
  <c r="I37" i="8"/>
  <c r="I40" i="8"/>
  <c r="I39" i="8"/>
  <c r="I38" i="8"/>
  <c r="G38" i="8"/>
  <c r="G39" i="8"/>
  <c r="G37" i="8"/>
  <c r="G40" i="8"/>
  <c r="N4" i="2"/>
  <c r="H26" i="8" s="1"/>
  <c r="E16" i="20" s="1"/>
  <c r="N5" i="2"/>
  <c r="H25" i="8" s="1"/>
  <c r="E15" i="20" s="1"/>
  <c r="N3" i="2"/>
  <c r="H27" i="8" s="1"/>
  <c r="E17" i="20" s="1"/>
  <c r="G19" i="8"/>
  <c r="G22" i="8"/>
  <c r="G21" i="8"/>
  <c r="G20" i="8"/>
  <c r="N5" i="3"/>
  <c r="H19" i="8" s="1"/>
  <c r="E11" i="20" s="1"/>
  <c r="N3" i="3"/>
  <c r="H21" i="8" s="1"/>
  <c r="E13" i="20" s="1"/>
  <c r="N4" i="3"/>
  <c r="H20" i="8" s="1"/>
  <c r="E12" i="20" s="1"/>
  <c r="N2" i="3"/>
  <c r="H22" i="8" s="1"/>
  <c r="E14" i="20" s="1"/>
  <c r="I15" i="8"/>
  <c r="I10" i="8"/>
  <c r="I9" i="8"/>
  <c r="I8" i="8"/>
  <c r="I7" i="8"/>
  <c r="I14" i="8"/>
  <c r="I16" i="8"/>
  <c r="I13" i="8"/>
  <c r="G14" i="8"/>
  <c r="G16" i="8"/>
  <c r="G13" i="8"/>
  <c r="G15" i="8"/>
  <c r="G10" i="8"/>
  <c r="G8" i="8"/>
  <c r="G7" i="8"/>
  <c r="G9" i="8"/>
  <c r="D31" i="11"/>
  <c r="D15" i="11"/>
  <c r="D48" i="11"/>
  <c r="D4" i="11"/>
  <c r="D6" i="11"/>
  <c r="D24" i="11"/>
  <c r="D21" i="11"/>
  <c r="D7" i="11"/>
  <c r="D5" i="11"/>
  <c r="D8" i="11"/>
  <c r="D27" i="11"/>
  <c r="D17" i="11"/>
  <c r="F36" i="10"/>
  <c r="F34" i="10"/>
  <c r="F35" i="10"/>
  <c r="D32" i="10"/>
  <c r="D31" i="10"/>
  <c r="D30" i="10"/>
  <c r="D29" i="10"/>
  <c r="D28" i="10"/>
  <c r="C21" i="10"/>
  <c r="D21" i="10" s="1"/>
  <c r="C22" i="10"/>
  <c r="D22" i="10" s="1"/>
  <c r="C23" i="10"/>
  <c r="D23" i="10" s="1"/>
  <c r="C24" i="10"/>
  <c r="D24" i="10" s="1"/>
  <c r="C25" i="10"/>
  <c r="D25" i="10" s="1"/>
  <c r="C26" i="10"/>
  <c r="D26" i="10" s="1"/>
  <c r="C20" i="10"/>
  <c r="D20" i="10" s="1"/>
  <c r="C17" i="10"/>
  <c r="D17" i="10" s="1"/>
  <c r="C18" i="10"/>
  <c r="D18" i="10" s="1"/>
  <c r="C16" i="10"/>
  <c r="D16" i="10" s="1"/>
  <c r="H49" i="8" l="1"/>
  <c r="H47" i="8"/>
  <c r="H48" i="8"/>
  <c r="H46" i="8"/>
  <c r="I28" i="8"/>
  <c r="I27" i="8"/>
  <c r="I26" i="8"/>
  <c r="I25" i="8"/>
  <c r="G49" i="8"/>
  <c r="G48" i="8"/>
  <c r="G46" i="8"/>
  <c r="G47" i="8"/>
  <c r="C32" i="11"/>
  <c r="C45" i="11" s="1"/>
  <c r="I19" i="8"/>
  <c r="I21" i="8"/>
  <c r="I20" i="8"/>
  <c r="I22" i="8"/>
  <c r="F34" i="11"/>
  <c r="F33" i="11"/>
  <c r="F27" i="11"/>
  <c r="F16" i="11"/>
  <c r="F28" i="11"/>
  <c r="F15" i="11"/>
  <c r="F21" i="11"/>
  <c r="F35" i="11"/>
  <c r="F22" i="11"/>
  <c r="F19" i="11"/>
  <c r="F20" i="11"/>
  <c r="F4" i="11"/>
  <c r="F5" i="11"/>
  <c r="F46" i="11"/>
  <c r="F6" i="11"/>
  <c r="F48" i="11"/>
  <c r="F47" i="11"/>
  <c r="F3" i="11"/>
  <c r="F29" i="10"/>
  <c r="F28" i="10"/>
  <c r="F23" i="10"/>
  <c r="F20" i="10"/>
  <c r="F21" i="10"/>
  <c r="F22" i="10"/>
  <c r="D13" i="10"/>
  <c r="D12" i="10"/>
  <c r="D11" i="10"/>
  <c r="D10" i="10"/>
  <c r="D9" i="10"/>
  <c r="D8" i="10"/>
  <c r="D5" i="10"/>
  <c r="D6" i="10"/>
  <c r="D4" i="10"/>
  <c r="C2" i="10"/>
  <c r="D2" i="10" s="1"/>
  <c r="I48" i="8" l="1"/>
  <c r="I49" i="8"/>
  <c r="I46" i="8"/>
  <c r="I47" i="8"/>
  <c r="D14" i="10"/>
  <c r="F4" i="10" s="1"/>
  <c r="C15" i="10"/>
  <c r="C19" i="10" s="1"/>
  <c r="C27" i="10" s="1"/>
  <c r="C33" i="10" s="1"/>
  <c r="C46" i="10" s="1"/>
  <c r="F49" i="10"/>
  <c r="F47" i="10"/>
  <c r="F46" i="10"/>
  <c r="F50" i="10"/>
  <c r="F16" i="10"/>
  <c r="F17" i="10"/>
  <c r="F3" i="6"/>
  <c r="F4" i="6"/>
  <c r="F5" i="6"/>
  <c r="F6" i="6"/>
  <c r="F7" i="6"/>
  <c r="F2" i="6"/>
  <c r="F3" i="4"/>
  <c r="F4" i="4"/>
  <c r="F5" i="4"/>
  <c r="F6" i="4"/>
  <c r="F7" i="4"/>
  <c r="F8" i="4"/>
  <c r="F9" i="4"/>
  <c r="F10" i="4"/>
  <c r="F11" i="4"/>
  <c r="F12" i="4"/>
  <c r="F13" i="4"/>
  <c r="F14" i="4"/>
  <c r="F2" i="4"/>
  <c r="F3" i="2"/>
  <c r="F4" i="2"/>
  <c r="F5" i="2"/>
  <c r="F6" i="2"/>
  <c r="F2" i="2"/>
  <c r="F3" i="3"/>
  <c r="F4" i="3"/>
  <c r="F5" i="3"/>
  <c r="F6" i="3"/>
  <c r="F7" i="3"/>
  <c r="F8" i="3"/>
  <c r="F2" i="3"/>
  <c r="F3" i="1"/>
  <c r="F4" i="1"/>
  <c r="F2" i="1"/>
  <c r="F6" i="10" l="1"/>
  <c r="F2" i="10"/>
  <c r="F5" i="10"/>
  <c r="H3" i="2"/>
  <c r="D27" i="8" s="1"/>
  <c r="H4" i="2"/>
  <c r="D26" i="8" s="1"/>
  <c r="H2" i="2"/>
  <c r="D28" i="8" s="1"/>
  <c r="H2" i="1"/>
  <c r="D16" i="8" s="1"/>
  <c r="H3" i="1"/>
  <c r="D15" i="8" s="1"/>
  <c r="H4" i="1"/>
  <c r="D14" i="8" s="1"/>
  <c r="H3" i="4"/>
  <c r="D33" i="8" s="1"/>
  <c r="H5" i="2"/>
  <c r="D25" i="8" s="1"/>
  <c r="H5" i="1"/>
  <c r="D13" i="8" s="1"/>
  <c r="H5" i="6"/>
  <c r="D37" i="8" s="1"/>
  <c r="H4" i="6"/>
  <c r="D38" i="8" s="1"/>
  <c r="H2" i="6"/>
  <c r="D40" i="8" s="1"/>
  <c r="H3" i="6"/>
  <c r="D39" i="8" s="1"/>
  <c r="H4" i="4"/>
  <c r="D32" i="8" s="1"/>
  <c r="H5" i="4"/>
  <c r="D31" i="8" s="1"/>
  <c r="H2" i="4"/>
  <c r="D34" i="8" s="1"/>
  <c r="H3" i="3"/>
  <c r="D21" i="8" s="1"/>
  <c r="H2" i="3"/>
  <c r="D22" i="8" s="1"/>
  <c r="H4" i="3"/>
  <c r="D20" i="8" s="1"/>
  <c r="H5" i="3"/>
  <c r="D19" i="8" s="1"/>
  <c r="H2" i="5"/>
  <c r="H3" i="5"/>
  <c r="D9" i="8" s="1"/>
  <c r="H4" i="5"/>
  <c r="D8" i="8" s="1"/>
  <c r="H6" i="5"/>
  <c r="D7" i="8" s="1"/>
  <c r="H48" i="10" l="1"/>
  <c r="H15" i="5"/>
  <c r="D46" i="8"/>
  <c r="E38" i="8"/>
  <c r="E24" i="18" s="1"/>
  <c r="E39" i="8"/>
  <c r="E25" i="18" s="1"/>
  <c r="E40" i="8"/>
  <c r="E26" i="18" s="1"/>
  <c r="E37" i="8"/>
  <c r="E23" i="18" s="1"/>
  <c r="E32" i="8"/>
  <c r="E20" i="18" s="1"/>
  <c r="E31" i="8"/>
  <c r="E19" i="18" s="1"/>
  <c r="E34" i="8"/>
  <c r="E22" i="18" s="1"/>
  <c r="E33" i="8"/>
  <c r="E21" i="18" s="1"/>
  <c r="E27" i="8"/>
  <c r="E17" i="18" s="1"/>
  <c r="E26" i="8"/>
  <c r="E16" i="18" s="1"/>
  <c r="E28" i="8"/>
  <c r="E18" i="18" s="1"/>
  <c r="E25" i="8"/>
  <c r="E15" i="18" s="1"/>
  <c r="E22" i="8"/>
  <c r="E14" i="18" s="1"/>
  <c r="E21" i="8"/>
  <c r="E13" i="18" s="1"/>
  <c r="E20" i="8"/>
  <c r="E12" i="18" s="1"/>
  <c r="E19" i="8"/>
  <c r="E11" i="18" s="1"/>
  <c r="E15" i="8"/>
  <c r="E9" i="18" s="1"/>
  <c r="E14" i="8"/>
  <c r="E8" i="18" s="1"/>
  <c r="E13" i="8"/>
  <c r="E7" i="18" s="1"/>
  <c r="E16" i="8"/>
  <c r="E10" i="18" s="1"/>
  <c r="D48" i="8"/>
  <c r="D47" i="8"/>
  <c r="D10" i="8"/>
  <c r="D49" i="8" l="1"/>
  <c r="E48" i="8" s="1"/>
  <c r="E9" i="8"/>
  <c r="E5" i="18" s="1"/>
  <c r="E10" i="8"/>
  <c r="E6" i="18" s="1"/>
  <c r="E7" i="8"/>
  <c r="E3" i="18" s="1"/>
  <c r="E8" i="8"/>
  <c r="E4" i="18" s="1"/>
  <c r="E47" i="8" l="1"/>
  <c r="E49" i="8"/>
  <c r="E46" i="8"/>
</calcChain>
</file>

<file path=xl/comments1.xml><?xml version="1.0" encoding="utf-8"?>
<comments xmlns="http://schemas.openxmlformats.org/spreadsheetml/2006/main">
  <authors>
    <author>CONSTANTIN Pierre</author>
  </authors>
  <commentList>
    <comment ref="D2" authorId="0">
      <text>
        <r>
          <rPr>
            <b/>
            <sz val="9"/>
            <color indexed="81"/>
            <rFont val="Tahoma"/>
            <charset val="1"/>
          </rPr>
          <t>A remplir impérativement</t>
        </r>
        <r>
          <rPr>
            <sz val="9"/>
            <color indexed="81"/>
            <rFont val="Tahoma"/>
            <charset val="1"/>
          </rPr>
          <t xml:space="preserve">
</t>
        </r>
      </text>
    </comment>
    <comment ref="H2" authorId="0">
      <text>
        <r>
          <rPr>
            <b/>
            <sz val="9"/>
            <color indexed="81"/>
            <rFont val="Tahoma"/>
            <family val="2"/>
          </rPr>
          <t>Remplissage automatique</t>
        </r>
        <r>
          <rPr>
            <sz val="9"/>
            <color indexed="81"/>
            <rFont val="Tahoma"/>
            <family val="2"/>
          </rPr>
          <t xml:space="preserve">
</t>
        </r>
      </text>
    </comment>
    <comment ref="D6" authorId="0">
      <text>
        <r>
          <rPr>
            <b/>
            <sz val="9"/>
            <color indexed="81"/>
            <rFont val="Tahoma"/>
            <charset val="1"/>
          </rPr>
          <t>A remplir impérativement</t>
        </r>
        <r>
          <rPr>
            <sz val="9"/>
            <color indexed="81"/>
            <rFont val="Tahoma"/>
            <charset val="1"/>
          </rPr>
          <t xml:space="preserve">
</t>
        </r>
      </text>
    </comment>
    <comment ref="D7" authorId="0">
      <text>
        <r>
          <rPr>
            <b/>
            <sz val="9"/>
            <color indexed="81"/>
            <rFont val="Tahoma"/>
            <charset val="1"/>
          </rPr>
          <t>A remplir pour une évaluation ultérieure</t>
        </r>
        <r>
          <rPr>
            <sz val="9"/>
            <color indexed="81"/>
            <rFont val="Tahoma"/>
            <charset val="1"/>
          </rPr>
          <t xml:space="preserve">
</t>
        </r>
      </text>
    </comment>
    <comment ref="F7" authorId="0">
      <text>
        <r>
          <rPr>
            <b/>
            <sz val="9"/>
            <color indexed="81"/>
            <rFont val="Tahoma"/>
            <family val="2"/>
          </rPr>
          <t>Remplissage automatique</t>
        </r>
        <r>
          <rPr>
            <sz val="9"/>
            <color indexed="81"/>
            <rFont val="Tahoma"/>
            <family val="2"/>
          </rPr>
          <t xml:space="preserve">
</t>
        </r>
      </text>
    </comment>
    <comment ref="D8" authorId="0">
      <text>
        <r>
          <rPr>
            <b/>
            <sz val="9"/>
            <color indexed="81"/>
            <rFont val="Tahoma"/>
            <charset val="1"/>
          </rPr>
          <t>A remplir pour une évaluation ultérieure</t>
        </r>
        <r>
          <rPr>
            <sz val="9"/>
            <color indexed="81"/>
            <rFont val="Tahoma"/>
            <charset val="1"/>
          </rPr>
          <t xml:space="preserve">
</t>
        </r>
      </text>
    </comment>
  </commentList>
</comments>
</file>

<file path=xl/sharedStrings.xml><?xml version="1.0" encoding="utf-8"?>
<sst xmlns="http://schemas.openxmlformats.org/spreadsheetml/2006/main" count="984" uniqueCount="198">
  <si>
    <t>Le patient autonome est encouragé à signaler au personnel soignant toute automédication</t>
  </si>
  <si>
    <r>
      <t xml:space="preserve">Les médicaments multi-doses (sirops, gouttes buvables, collyres, antiseptiques…) comportent la date limite d'utilisation après ouverture clairement identifiée 
</t>
    </r>
    <r>
      <rPr>
        <i/>
        <sz val="11"/>
        <color theme="1"/>
        <rFont val="Calibri"/>
        <family val="2"/>
        <scheme val="minor"/>
      </rPr>
      <t xml:space="preserve">Un document listant les médicaments et leur durée de conservation après ouverture doit être disponible </t>
    </r>
  </si>
  <si>
    <t>La mise à jour des piluliers en cas de modification de traitement est organisée</t>
  </si>
  <si>
    <t>L'intégrité des médicaments à administrer est vérifiée</t>
  </si>
  <si>
    <r>
      <t xml:space="preserve">Le déconditionnement primaire est réalisé au moment de l'administration
</t>
    </r>
    <r>
      <rPr>
        <i/>
        <sz val="11"/>
        <color theme="1"/>
        <rFont val="Calibri"/>
        <family val="2"/>
        <scheme val="minor"/>
      </rPr>
      <t xml:space="preserve">
Conditionnement primaire = Blister d'origine</t>
    </r>
  </si>
  <si>
    <t>Le pharmacien fournit un plan de posologie avec le traitement</t>
  </si>
  <si>
    <t xml:space="preserve"> - d'identifier la personne qui enregistre la prise ou l'administration (et la non prise) des médicaments </t>
  </si>
  <si>
    <t xml:space="preserve"> - d'enregistrer les observations en rapport avec la prise ou l'administration (et la non prise) des médicaments</t>
  </si>
  <si>
    <t xml:space="preserve"> - d'enregistrer la prise ou l'administration (et la non prise) des médicaments en temps réel à chaque prise</t>
  </si>
  <si>
    <t>Transport et stockage</t>
  </si>
  <si>
    <t>Dispensation</t>
  </si>
  <si>
    <t>Administration / Aide à la prise</t>
  </si>
  <si>
    <t>Enregistrement de la prise / surveillance des effets des médicaments</t>
  </si>
  <si>
    <t>SSIAD</t>
  </si>
  <si>
    <t>SPASAD</t>
  </si>
  <si>
    <t>Type d'EMS</t>
  </si>
  <si>
    <t>IDE salarié</t>
  </si>
  <si>
    <t>IDE libéral</t>
  </si>
  <si>
    <t>IDE salarié et IDE libéral</t>
  </si>
  <si>
    <t>jamais</t>
  </si>
  <si>
    <t>fréquemment</t>
  </si>
  <si>
    <t>rarement</t>
  </si>
  <si>
    <t>toujours</t>
  </si>
  <si>
    <t xml:space="preserve"> l'auto-gestion de leur traitement</t>
  </si>
  <si>
    <t>les conditions d'approvisionnement des médicaments</t>
  </si>
  <si>
    <t>pharmacien</t>
  </si>
  <si>
    <t>médecin traitant</t>
  </si>
  <si>
    <t>IDEL</t>
  </si>
  <si>
    <t>1.1</t>
  </si>
  <si>
    <t>1.2</t>
  </si>
  <si>
    <t>1.3</t>
  </si>
  <si>
    <t>1.4</t>
  </si>
  <si>
    <t>1.5</t>
  </si>
  <si>
    <t>1.6</t>
  </si>
  <si>
    <t>1.7</t>
  </si>
  <si>
    <t>1.8</t>
  </si>
  <si>
    <t>1.9</t>
  </si>
  <si>
    <t>1.10</t>
  </si>
  <si>
    <t>1.11</t>
  </si>
  <si>
    <t>1.12</t>
  </si>
  <si>
    <t>1.13</t>
  </si>
  <si>
    <t>2.1</t>
  </si>
  <si>
    <t>2.2</t>
  </si>
  <si>
    <t>2.3</t>
  </si>
  <si>
    <r>
      <t xml:space="preserve">
</t>
    </r>
    <r>
      <rPr>
        <sz val="16"/>
        <color theme="1"/>
        <rFont val="Calibri"/>
        <family val="2"/>
        <scheme val="minor"/>
      </rPr>
      <t>Prescription</t>
    </r>
  </si>
  <si>
    <t>OUI</t>
  </si>
  <si>
    <t>NON</t>
  </si>
  <si>
    <t>3.1</t>
  </si>
  <si>
    <t>3.2</t>
  </si>
  <si>
    <t>3.3</t>
  </si>
  <si>
    <t>3.5</t>
  </si>
  <si>
    <r>
      <t xml:space="preserve">Pour les patients considérés à risque, la prise effective des médicaments est vérifiée par un membre du personnel habilité 
</t>
    </r>
    <r>
      <rPr>
        <i/>
        <sz val="11"/>
        <color theme="1"/>
        <rFont val="Calibri"/>
        <family val="2"/>
        <scheme val="minor"/>
      </rPr>
      <t>Patient à risque = patient dément, sous AVK, trouble de la déglutition...
Une liste de patients à risques est définie par l'IDEC</t>
    </r>
  </si>
  <si>
    <t>Nombre de places</t>
  </si>
  <si>
    <t>intervention d'IDE</t>
  </si>
  <si>
    <t>4.1</t>
  </si>
  <si>
    <t>4.2</t>
  </si>
  <si>
    <t>4.3</t>
  </si>
  <si>
    <t>4.4</t>
  </si>
  <si>
    <t>4.7</t>
  </si>
  <si>
    <t>5.1</t>
  </si>
  <si>
    <t>5.2</t>
  </si>
  <si>
    <t>5.3</t>
  </si>
  <si>
    <t>5.4</t>
  </si>
  <si>
    <t>5.5</t>
  </si>
  <si>
    <t>5.6</t>
  </si>
  <si>
    <t>5.7</t>
  </si>
  <si>
    <t>5.8</t>
  </si>
  <si>
    <t>5.9</t>
  </si>
  <si>
    <t>5.10</t>
  </si>
  <si>
    <t>5.11</t>
  </si>
  <si>
    <t>6.1</t>
  </si>
  <si>
    <t>6.2</t>
  </si>
  <si>
    <t>6.3</t>
  </si>
  <si>
    <t>6.4</t>
  </si>
  <si>
    <t>6.5</t>
  </si>
  <si>
    <t>6.6</t>
  </si>
  <si>
    <t>5.12</t>
  </si>
  <si>
    <t>5.13</t>
  </si>
  <si>
    <t>autres (SAD, emplois directs…)</t>
  </si>
  <si>
    <r>
      <t xml:space="preserve">Lorsque le traitement est administré par un professionnel du SSIAD, les médicaments sont préparés en pilulier exclusivement par l'IDE ou le personnel pharmaceutique 
</t>
    </r>
    <r>
      <rPr>
        <i/>
        <sz val="11"/>
        <color theme="1"/>
        <rFont val="Calibri"/>
        <family val="2"/>
        <scheme val="minor"/>
      </rPr>
      <t xml:space="preserve">
Les préparateurs en pharmacie préparent sous contrôle d'un pharmacien</t>
    </r>
  </si>
  <si>
    <t>Les piluliers sont identifiés par le nom ET Le prénom de l'usager</t>
  </si>
  <si>
    <r>
      <t xml:space="preserve">les professionnels du SSIAD salariés ne retranscrivent pas les ordonnances
</t>
    </r>
    <r>
      <rPr>
        <i/>
        <sz val="11"/>
        <rFont val="Calibri"/>
        <family val="2"/>
        <scheme val="minor"/>
      </rPr>
      <t xml:space="preserve">
Toute retranscription d'une prescription est source d'erreur</t>
    </r>
  </si>
  <si>
    <t>3.4</t>
  </si>
  <si>
    <t>3.6</t>
  </si>
  <si>
    <t>3.7</t>
  </si>
  <si>
    <t xml:space="preserve"> si les professionnels du SSIAD sont en charge du transport des médicaments entre l'officine et le domicile, les conditions d'hygiène, de température et de sécurité sont respectées</t>
  </si>
  <si>
    <t>Les médicaments à risques sont identifiés par l'IDEC
Les modalités de gestion des médicaments à risques sont organisées</t>
  </si>
  <si>
    <t>Une identification des personnes à risque de problèmes d'administration (troubles de la déglutition, mauvaise absorption des médicaments, refus de prise des médicaments...) est réalisée</t>
  </si>
  <si>
    <r>
      <t xml:space="preserve">La péremption des médicaments à administrer est vérifiée par le professionnel qui prépare le pilulier
</t>
    </r>
    <r>
      <rPr>
        <i/>
        <sz val="11"/>
        <rFont val="Calibri"/>
        <family val="2"/>
        <scheme val="minor"/>
      </rPr>
      <t xml:space="preserve">La péremption doit être vérifiée si déblistérisation ou si l'emballage le permet au moment de l'aide à la prise </t>
    </r>
  </si>
  <si>
    <r>
      <rPr>
        <u/>
        <sz val="11"/>
        <rFont val="Calibri"/>
        <family val="2"/>
        <scheme val="minor"/>
      </rPr>
      <t>L'acte d'administration des médicaments proprement dit</t>
    </r>
    <r>
      <rPr>
        <sz val="11"/>
        <rFont val="Calibri"/>
        <family val="2"/>
        <scheme val="minor"/>
      </rPr>
      <t xml:space="preserve"> (impliquant un acte technique type injection, aérosols, alimentation entérale…) est réalisé par l'IDE ou le médecin (sauf pour les usagers en auto-traitement comme l'insuline)</t>
    </r>
  </si>
  <si>
    <r>
      <t>Les modalités d</t>
    </r>
    <r>
      <rPr>
        <u/>
        <sz val="11"/>
        <rFont val="Calibri"/>
        <family val="2"/>
        <scheme val="minor"/>
      </rPr>
      <t xml:space="preserve">'aide à la prise des médicaments </t>
    </r>
    <r>
      <rPr>
        <sz val="11"/>
        <rFont val="Calibri"/>
        <family val="2"/>
        <scheme val="minor"/>
      </rPr>
      <t>comprennent les éléments suivants :</t>
    </r>
  </si>
  <si>
    <r>
      <t xml:space="preserve"> - Les médicaments que les personnes habilitées peuvent administrer
</t>
    </r>
    <r>
      <rPr>
        <i/>
        <sz val="11"/>
        <rFont val="Calibri"/>
        <family val="2"/>
        <scheme val="minor"/>
      </rPr>
      <t>médicaments prescrits à l'exclusion de tout autre, pour lesquels le mode de prise ne présente pas de difficulté particulière d'administration, ni d'apprentissage spécifique</t>
    </r>
  </si>
  <si>
    <r>
      <t xml:space="preserve">En fonction de la gravité, un IDE  / le médecin  / le 15 / le pharmacien est systématiquement informé, en cas de problème dans la prise de médicaments, (y compris la non prise des médicaments) 
</t>
    </r>
    <r>
      <rPr>
        <i/>
        <sz val="11"/>
        <rFont val="Calibri"/>
        <family val="2"/>
        <scheme val="minor"/>
      </rPr>
      <t>Problème = Effet indésirable, Erreur, problème lors de la prise ou non prise du médicament
Si médecin non disponible, le centre 15 doit être appelé en fonction du degré de gravité</t>
    </r>
  </si>
  <si>
    <t>SAMSAH</t>
  </si>
  <si>
    <r>
      <t xml:space="preserve">Les conditions de stockage des médicaments à domicile sont évaluées
</t>
    </r>
    <r>
      <rPr>
        <i/>
        <sz val="11"/>
        <color theme="1"/>
        <rFont val="Calibri"/>
        <family val="2"/>
        <scheme val="minor"/>
      </rPr>
      <t>vérification de la température du réfrigérateur, stockage dans un endroit inaccessible pour les enfants….</t>
    </r>
  </si>
  <si>
    <t>Nbre de 0</t>
  </si>
  <si>
    <t>Nbre de 1</t>
  </si>
  <si>
    <t>Nbre de 2</t>
  </si>
  <si>
    <t>Nbre de 3</t>
  </si>
  <si>
    <t>Prescription</t>
  </si>
  <si>
    <t>(=sans objet)</t>
  </si>
  <si>
    <t>Les modalités de gestion des traitements médicamenteux sont définies avec le patient ou son représentant dans le dossier patient (recueil de données, protocle de soins...) en fonction de son degré d'autonomie</t>
  </si>
  <si>
    <t>Organisation  / Coordination</t>
  </si>
  <si>
    <r>
      <rPr>
        <sz val="11"/>
        <rFont val="Calibri"/>
        <family val="2"/>
        <scheme val="minor"/>
      </rPr>
      <t xml:space="preserve">La gestion et l'élimination des déchets de médicaments est assurée par l'IDE. </t>
    </r>
    <r>
      <rPr>
        <i/>
        <sz val="11"/>
        <rFont val="Calibri"/>
        <family val="2"/>
        <scheme val="minor"/>
      </rPr>
      <t xml:space="preserve">
Cela concerne les emballages en  contact direct avec le médicament, Flacon et  ou ampoule vide, Dispositif médical et matériel utilisé pour la préparation et l’administration. </t>
    </r>
  </si>
  <si>
    <t>Enregistrement de la prise
surveillance des effets des médicaments</t>
  </si>
  <si>
    <t>Présentation de l'outil MEDISSIAD</t>
  </si>
  <si>
    <t>identification SSIAD</t>
  </si>
  <si>
    <t>Réponses possibles :</t>
  </si>
  <si>
    <t>Les cotations sont présentées sous forme de menus déroulants :</t>
  </si>
  <si>
    <t>Sans Objet (l'établissement n'est pas concerné)</t>
  </si>
  <si>
    <t>organisation coordination</t>
  </si>
  <si>
    <t>transport &amp; stockage</t>
  </si>
  <si>
    <t>administration aide à la prise</t>
  </si>
  <si>
    <t>enregistrement surveillance</t>
  </si>
  <si>
    <t>Evaluations</t>
  </si>
  <si>
    <t>résultats</t>
  </si>
  <si>
    <t>Plan d'actions</t>
  </si>
  <si>
    <t>Non concerné</t>
  </si>
  <si>
    <t>SYNTHESE</t>
  </si>
  <si>
    <t>4.5</t>
  </si>
  <si>
    <t>Organisation - coordination (points 1.1 à 1.13)</t>
  </si>
  <si>
    <t>Dispensation (points 3.1 à 3.7)</t>
  </si>
  <si>
    <t>Prescription (points 2.1 à 2.3)</t>
  </si>
  <si>
    <t>Transport &amp; stockage (points 4.1 à 4.5)</t>
  </si>
  <si>
    <t>Administration - Aide à la prise (points 5.1 à 5.8)</t>
  </si>
  <si>
    <t>Enregistrement - Surveillance (points 6.1 à 6.6)</t>
  </si>
  <si>
    <t>Point satisfaisant</t>
  </si>
  <si>
    <t>Point acceptable en l'état</t>
  </si>
  <si>
    <t>Point à surveiller et à travailler</t>
  </si>
  <si>
    <t>Point à travailler en priorité</t>
  </si>
  <si>
    <t>Nbre points à travailler en priorité</t>
  </si>
  <si>
    <t>Nbre points à surveiller et à travailler</t>
  </si>
  <si>
    <t>Nbre points acceptables en l'état</t>
  </si>
  <si>
    <r>
      <t xml:space="preserve">
</t>
    </r>
    <r>
      <rPr>
        <sz val="16"/>
        <rFont val="Calibri"/>
        <family val="2"/>
        <scheme val="minor"/>
      </rPr>
      <t>Prescription</t>
    </r>
  </si>
  <si>
    <r>
      <rPr>
        <sz val="11"/>
        <rFont val="Calibri"/>
        <family val="2"/>
        <scheme val="minor"/>
      </rPr>
      <t>La gestion et l'élimination des déchets liés à l'activité de soins  (OPCT _ objet piquant, coupant, tranchant notamment)  est assurée par l'IDE dans un conteneur  approprié * à la  nature du déchet solide ou liquide .</t>
    </r>
    <r>
      <rPr>
        <i/>
        <sz val="11"/>
        <rFont val="Calibri"/>
        <family val="2"/>
        <scheme val="minor"/>
      </rPr>
      <t xml:space="preserve">
* Boites à OPCT , Sac plastique de couleur  ou  Carton avec sachet plastique ou Fût  plastique                                                                                       </t>
    </r>
  </si>
  <si>
    <t>Date évaluation N° 1</t>
  </si>
  <si>
    <t>Date évaluation N° 2</t>
  </si>
  <si>
    <t>Date évaluation N° 3</t>
  </si>
  <si>
    <t>Nbre points satisfaisants</t>
  </si>
  <si>
    <t>TOUTES THEMATIQUES CONFONDUES</t>
  </si>
  <si>
    <t>SYNTHESES</t>
  </si>
  <si>
    <t>Dates des évaluations</t>
  </si>
  <si>
    <t>Accéder à la feuille "Résultats"</t>
  </si>
  <si>
    <t>Accéder aux feuilles plans d'actions (tri par thématiques)</t>
  </si>
  <si>
    <t>Accéder aux feuilles plans d'actions bis (tri global)</t>
  </si>
  <si>
    <r>
      <t xml:space="preserve">Cet utilitaire permet d'accéder aux fiches </t>
    </r>
    <r>
      <rPr>
        <b/>
        <sz val="14"/>
        <color rgb="FFFF33CC"/>
        <rFont val="Calibri"/>
        <family val="2"/>
        <scheme val="minor"/>
      </rPr>
      <t>Résultats</t>
    </r>
    <r>
      <rPr>
        <b/>
        <sz val="14"/>
        <color theme="1"/>
        <rFont val="Calibri"/>
        <family val="2"/>
        <scheme val="minor"/>
      </rPr>
      <t xml:space="preserve"> et aux </t>
    </r>
    <r>
      <rPr>
        <b/>
        <sz val="14"/>
        <color rgb="FF00B0F0"/>
        <rFont val="Calibri"/>
        <family val="2"/>
        <scheme val="minor"/>
      </rPr>
      <t>Plans d'actions</t>
    </r>
  </si>
  <si>
    <t>Chaque item de chaque thématique (évaluations) doit être complété.</t>
  </si>
  <si>
    <t>Pour mémoire, le nom du chemin du fichier, le [nom du fichier ouvert] et celui de la feuille active sont rappelés ci-dessous :</t>
  </si>
  <si>
    <t>Synthèses</t>
  </si>
  <si>
    <t>Synthèse des notations pour chaque thématique</t>
  </si>
  <si>
    <t xml:space="preserve"> +  visualisation sous forme de diagrammes (camemberts)</t>
  </si>
  <si>
    <t>Renseignements relatifs à l'établissement. Il est impératif de compléter les cellules annotées</t>
  </si>
  <si>
    <t>x</t>
  </si>
  <si>
    <t>Vous arrivez à la fin de votre saisie. Vérifiez avant de sauvegarder votre fichier que vous n'avez pas omis d'items dans chacun des onglets.</t>
  </si>
  <si>
    <t xml:space="preserve">Des conventions sont signées avec les IDEL </t>
  </si>
  <si>
    <r>
      <t xml:space="preserve">Si besoin, le prescripteur mentionne sur l'ordonnance la nécessité de l'intervention d'un auxilliaire médical.
</t>
    </r>
    <r>
      <rPr>
        <i/>
        <sz val="11"/>
        <color theme="1"/>
        <rFont val="Calibri"/>
        <family val="2"/>
        <scheme val="minor"/>
      </rPr>
      <t>Si absence de cette mention, l'administration des médicaments prescrits est assimilée par le prescripteur à un acte de la vie courante (Article 313-26 du code de l'action sociale et des familles)</t>
    </r>
  </si>
  <si>
    <t xml:space="preserve">Les médicaments sont préparés au moment de l'administration pour les formes buvables  (sachets, gouttes, sirop...)
</t>
  </si>
  <si>
    <t xml:space="preserve">Les médicaments restant à l'issue d'un traitement sont rendus à la pharmacie 
</t>
  </si>
  <si>
    <t xml:space="preserve">
</t>
  </si>
  <si>
    <t>les conditions du stockage des médicaments (sécurité, froid…)</t>
  </si>
  <si>
    <t xml:space="preserve">La concordance entre la prescription et les médicaments préparés est vérifiée au moment de l'administration </t>
  </si>
  <si>
    <t xml:space="preserve">Un support permet  :  </t>
  </si>
  <si>
    <t>N° IDENTIFICATION</t>
  </si>
  <si>
    <t>Cliquez sur ce lien pour accéder à l'onglet "Résultats"</t>
  </si>
  <si>
    <t>Retour à l'onglet "Synthèses"</t>
  </si>
  <si>
    <t>Plan d'actions 1</t>
  </si>
  <si>
    <t>Plan d'actions 2</t>
  </si>
  <si>
    <t>Plan d'actions 3</t>
  </si>
  <si>
    <t>Plan d'action bis 1</t>
  </si>
  <si>
    <t>Plan d'action bis 2</t>
  </si>
  <si>
    <t>Plan d'action bis 3</t>
  </si>
  <si>
    <t>Evaluation 1</t>
  </si>
  <si>
    <t>Evaluation 2</t>
  </si>
  <si>
    <t>Evaluation 3</t>
  </si>
  <si>
    <t>Détails 2</t>
  </si>
  <si>
    <t>Détails 3</t>
  </si>
  <si>
    <t xml:space="preserve">Détails 1 </t>
  </si>
  <si>
    <t>Pour copier les données de Détail1 vers le fichier "exportMedissiad.xlsx" vous devez prélablement ouvrir ce fichier.
Sélectionnez la plage B1 à B45 puis [Bouton droit] - copier.
Basculez vers exportMedissiad et placez-vous sur la cellule B1 de la feuille Détail1</t>
  </si>
  <si>
    <t>Pour copier les données d'Evaluation1 vers le fichier "exportMedissiad.xlsx" vous devez prélablement ouvrir ce fichier et basculer ensuite sur le fichier transmis par l'établissement.
Sélectionnez la plage E1 à E26 puis [Bouton droit] - copier.
Basculez vers "exportMedissiad" et placez-vous sur la cellule E1 de la feuille Evaluation1</t>
  </si>
  <si>
    <t>Ouverture du fichier MEDISSIAD (fichier MedissiadSource sans macro.xlsx)</t>
  </si>
  <si>
    <t xml:space="preserve">Présentation des résultats pour chaque thématique, item par item. </t>
  </si>
  <si>
    <r>
      <rPr>
        <b/>
        <u/>
        <sz val="11"/>
        <color theme="1"/>
        <rFont val="Calibri"/>
        <family val="2"/>
        <scheme val="minor"/>
      </rPr>
      <t>Sauvegarde finale</t>
    </r>
    <r>
      <rPr>
        <sz val="11"/>
        <color theme="1"/>
        <rFont val="Calibri"/>
        <family val="2"/>
        <scheme val="minor"/>
      </rPr>
      <t xml:space="preserve"> : Après avoit complété tous les items de tous les onglets, vérifiez la complétude de vos enregistrements et</t>
    </r>
    <r>
      <rPr>
        <b/>
        <sz val="11"/>
        <color theme="1"/>
        <rFont val="Calibri"/>
        <family val="2"/>
        <scheme val="minor"/>
      </rPr>
      <t xml:space="preserve"> sauvegardez votre travail.</t>
    </r>
  </si>
  <si>
    <t>Ces six liens sont destinés à l'exportation de vos données par l'ARS</t>
  </si>
  <si>
    <t>Les 7 onglets qui suivent recoivent les informations relatives à l'établissement et les évaluations (cotations) qui enrichiront les cinq derniers onglets (synthèses, résultats, plans d'actions)</t>
  </si>
  <si>
    <r>
      <rPr>
        <b/>
        <u/>
        <sz val="11"/>
        <color theme="1"/>
        <rFont val="Calibri"/>
        <family val="2"/>
        <scheme val="minor"/>
      </rPr>
      <t>Remarque importante</t>
    </r>
    <r>
      <rPr>
        <sz val="11"/>
        <color theme="1"/>
        <rFont val="Calibri"/>
        <family val="2"/>
        <scheme val="minor"/>
      </rPr>
      <t xml:space="preserve"> : Les feuilles "Résultats" et "Plans actions" sont incrémentées à partir des constats que vous avez noté dans chacune des évaluations. </t>
    </r>
  </si>
  <si>
    <t>Permet d'afficher l'onglet résultats et les plans d'actions</t>
  </si>
  <si>
    <r>
      <rPr>
        <b/>
        <u/>
        <sz val="11"/>
        <color theme="1"/>
        <rFont val="Calibri"/>
        <family val="2"/>
        <scheme val="minor"/>
      </rPr>
      <t>Protection des feuilles</t>
    </r>
    <r>
      <rPr>
        <sz val="11"/>
        <color theme="1"/>
        <rFont val="Calibri"/>
        <family val="2"/>
        <scheme val="minor"/>
      </rPr>
      <t xml:space="preserve"> : Par sécurité, toutes les feuilles sont protégées. Seules les cellules dédiées aux saisies sont accessibles. </t>
    </r>
  </si>
  <si>
    <t>Conseils d'utilisation 
(lire aussi annexe 2 du guide MESSIAD)</t>
  </si>
  <si>
    <r>
      <t xml:space="preserve">Pour les patients autonomes, l'état des lieux porte sur :   
ex : </t>
    </r>
    <r>
      <rPr>
        <i/>
        <sz val="11"/>
        <rFont val="Calibri"/>
        <family val="2"/>
        <scheme val="minor"/>
      </rPr>
      <t>remise du document ANSM "Médicaments à la maison"</t>
    </r>
  </si>
  <si>
    <r>
      <t xml:space="preserve"> La communication est organisée entre le service et les partenaires suivants :
</t>
    </r>
    <r>
      <rPr>
        <i/>
        <sz val="11"/>
        <rFont val="Calibri"/>
        <family val="2"/>
        <scheme val="minor"/>
      </rPr>
      <t>ex : rencontre, courrier d'information de prise en charge, téléphone, mail, …</t>
    </r>
  </si>
  <si>
    <r>
      <t xml:space="preserve">Des actions de formation/sensibilisation sont proposées à l'ensemble des professionnels sur le circuit du médicament, la prise en charge thérapeutique des personnes âgées, EIG liés aux médicaments …
ex : </t>
    </r>
    <r>
      <rPr>
        <i/>
        <sz val="11"/>
        <rFont val="Calibri"/>
        <family val="2"/>
        <scheme val="minor"/>
      </rPr>
      <t>e-learning de sensibilisation aux risques liés au circuit du médicament en secteur handicap OMEDIT PDL, portail de déclaration des EIG…</t>
    </r>
  </si>
  <si>
    <t xml:space="preserve">Les médicaments buvables sont administrés avec la pipette doseuse fournie avec le flacon  (pas d'utilisation d'une pipette pour un médicament autre que celui pour lequel elle est conçue)
</t>
  </si>
  <si>
    <r>
      <t xml:space="preserve">Si une modification de la forme pharmaceutique des médicaments est nécessaire (comprimé coupé, écrasé, gélule ouverte...), cette possibilité est vérifiée
</t>
    </r>
    <r>
      <rPr>
        <i/>
        <sz val="11"/>
        <rFont val="Calibri"/>
        <family val="2"/>
        <scheme val="minor"/>
      </rPr>
      <t>Demander au pharmacien d'indiquer cette possibilité dans le plan de posologie pour les usagers ayant des problèmes de déglution (conseil de bon usage des médicaments)</t>
    </r>
    <r>
      <rPr>
        <sz val="11"/>
        <rFont val="Calibri"/>
        <family val="2"/>
        <scheme val="minor"/>
      </rPr>
      <t xml:space="preserve">
</t>
    </r>
    <r>
      <rPr>
        <i/>
        <sz val="11"/>
        <rFont val="Calibri"/>
        <family val="2"/>
        <scheme val="minor"/>
      </rPr>
      <t>A titre indicatif, une liste non opposable est disponible sur le site internet de la SFPC</t>
    </r>
  </si>
  <si>
    <r>
      <t xml:space="preserve"> - </t>
    </r>
    <r>
      <rPr>
        <sz val="11"/>
        <rFont val="Calibri"/>
        <family val="2"/>
        <scheme val="minor"/>
      </rPr>
      <t xml:space="preserve">L'habilitation des professionnels qui aident à la prise des médicaments </t>
    </r>
    <r>
      <rPr>
        <i/>
        <sz val="11"/>
        <rFont val="Calibri"/>
        <family val="2"/>
        <scheme val="minor"/>
      </rPr>
      <t xml:space="preserve">
Les modalités d'habilitation des professionnels doivent être définies (information, listes des professionnels habilités, évaluation régulière…) 
ex : fiches pratiques de la "Charte Sécurisons l’administration du médicament au domicile"</t>
    </r>
  </si>
  <si>
    <t xml:space="preserve"> - la mise à disposition de protocoles de soins et/ou fiches Administration des médicaments chez la personne âgée de l'OMEDIT PDL</t>
  </si>
  <si>
    <r>
      <t xml:space="preserve">En cas d'hospitalisation, il existe une carte avec les coordonnées du SSIAD et  de tous les intervenants à domicile (IDE, pharmacien, médecin ….) 
ex : </t>
    </r>
    <r>
      <rPr>
        <i/>
        <sz val="11"/>
        <rFont val="Calibri"/>
        <family val="2"/>
        <scheme val="minor"/>
      </rPr>
      <t xml:space="preserve"> carte A'DOM</t>
    </r>
    <r>
      <rPr>
        <sz val="11"/>
        <rFont val="Calibri"/>
        <family val="2"/>
        <scheme val="minor"/>
      </rPr>
      <t xml:space="preserve">
</t>
    </r>
    <r>
      <rPr>
        <i/>
        <sz val="11"/>
        <rFont val="Calibri"/>
        <family val="2"/>
        <scheme val="minor"/>
      </rPr>
      <t>la conciliation médicamenteuse à l'hopital est facilitée
L'ordonnance peut y être jointe</t>
    </r>
  </si>
  <si>
    <r>
      <t xml:space="preserve"> - Un retour systématique à l'IDE de l'administration et de la non administration
ex : </t>
    </r>
    <r>
      <rPr>
        <i/>
        <sz val="11"/>
        <rFont val="Calibri"/>
        <family val="2"/>
        <scheme val="minor"/>
      </rPr>
      <t>Fiche de suivi d'aide à la prise des médicaments (annexe 5)</t>
    </r>
  </si>
  <si>
    <t xml:space="preserve">MEDISSIAD se compose de 13 feuilles (onglets) affichées. Vous parcourez actuellement le fichier lisez-moi.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</si>
</sst>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i/>
      <sz val="11"/>
      <color theme="1"/>
      <name val="Calibri"/>
      <family val="2"/>
      <scheme val="minor"/>
    </font>
    <font>
      <sz val="16"/>
      <color theme="1"/>
      <name val="Calibri"/>
      <family val="2"/>
      <scheme val="minor"/>
    </font>
    <font>
      <sz val="11"/>
      <color rgb="FFFF0000"/>
      <name val="Calibri"/>
      <family val="2"/>
      <scheme val="minor"/>
    </font>
    <font>
      <sz val="14"/>
      <color theme="1"/>
      <name val="Calibri"/>
      <family val="2"/>
      <scheme val="minor"/>
    </font>
    <font>
      <sz val="20"/>
      <color theme="1"/>
      <name val="Calibri"/>
      <family val="2"/>
      <scheme val="minor"/>
    </font>
    <font>
      <sz val="11"/>
      <name val="Calibri"/>
      <family val="2"/>
      <scheme val="minor"/>
    </font>
    <font>
      <i/>
      <sz val="11"/>
      <name val="Calibri"/>
      <family val="2"/>
      <scheme val="minor"/>
    </font>
    <font>
      <u/>
      <sz val="11"/>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1"/>
      <color theme="0"/>
      <name val="Calibri"/>
      <family val="2"/>
      <scheme val="minor"/>
    </font>
    <font>
      <sz val="14"/>
      <name val="Calibri"/>
      <family val="2"/>
      <scheme val="minor"/>
    </font>
    <font>
      <sz val="16"/>
      <name val="Calibri"/>
      <family val="2"/>
      <scheme val="minor"/>
    </font>
    <font>
      <b/>
      <u/>
      <sz val="11"/>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18"/>
      <color theme="1"/>
      <name val="Calibri"/>
      <family val="2"/>
      <scheme val="minor"/>
    </font>
    <font>
      <sz val="14"/>
      <color theme="1"/>
      <name val="Arial"/>
      <family val="2"/>
    </font>
    <font>
      <sz val="11"/>
      <color theme="1"/>
      <name val="Arial"/>
      <family val="2"/>
    </font>
    <font>
      <b/>
      <sz val="12"/>
      <color theme="1"/>
      <name val="Calibri"/>
      <family val="2"/>
      <scheme val="minor"/>
    </font>
    <font>
      <b/>
      <sz val="14"/>
      <color theme="1"/>
      <name val="Calibri"/>
      <family val="2"/>
      <scheme val="minor"/>
    </font>
    <font>
      <b/>
      <sz val="14"/>
      <color rgb="FFFF33CC"/>
      <name val="Calibri"/>
      <family val="2"/>
      <scheme val="minor"/>
    </font>
    <font>
      <b/>
      <sz val="14"/>
      <color rgb="FF00B0F0"/>
      <name val="Calibri"/>
      <family val="2"/>
      <scheme val="minor"/>
    </font>
    <font>
      <b/>
      <sz val="11"/>
      <color rgb="FF0070C0"/>
      <name val="Calibri"/>
      <family val="2"/>
      <scheme val="minor"/>
    </font>
    <font>
      <sz val="9"/>
      <color indexed="81"/>
      <name val="Tahoma"/>
      <charset val="1"/>
    </font>
    <font>
      <b/>
      <sz val="9"/>
      <color indexed="81"/>
      <name val="Tahoma"/>
      <charset val="1"/>
    </font>
    <font>
      <sz val="18"/>
      <color theme="1"/>
      <name val="Calibri"/>
      <family val="2"/>
      <scheme val="minor"/>
    </font>
    <font>
      <sz val="11"/>
      <color theme="0" tint="-0.14999847407452621"/>
      <name val="Calibri"/>
      <family val="2"/>
      <scheme val="minor"/>
    </font>
    <font>
      <b/>
      <sz val="14"/>
      <color theme="3"/>
      <name val="Calibri"/>
      <family val="2"/>
      <scheme val="minor"/>
    </font>
    <font>
      <u/>
      <sz val="11"/>
      <color theme="10"/>
      <name val="Calibri"/>
      <family val="2"/>
      <scheme val="minor"/>
    </font>
    <font>
      <u/>
      <sz val="14"/>
      <color theme="10"/>
      <name val="Calibri"/>
      <family val="2"/>
      <scheme val="minor"/>
    </font>
  </fonts>
  <fills count="3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4" tint="0.59999389629810485"/>
        <bgColor indexed="64"/>
      </patternFill>
    </fill>
    <fill>
      <patternFill patternType="solid">
        <fgColor rgb="FFFF33CC"/>
        <bgColor indexed="64"/>
      </patternFill>
    </fill>
    <fill>
      <patternFill patternType="solid">
        <fgColor rgb="FF00B0F0"/>
        <bgColor indexed="64"/>
      </patternFill>
    </fill>
    <fill>
      <patternFill patternType="solid">
        <fgColor theme="2" tint="-0.249977111117893"/>
        <bgColor indexed="64"/>
      </patternFill>
    </fill>
    <fill>
      <patternFill patternType="solid">
        <fgColor rgb="FFCCCCFF"/>
        <bgColor indexed="64"/>
      </patternFill>
    </fill>
    <fill>
      <patternFill patternType="solid">
        <fgColor rgb="FFC0C0C0"/>
        <bgColor indexed="64"/>
      </patternFill>
    </fill>
    <fill>
      <patternFill patternType="solid">
        <fgColor rgb="FF9999FF"/>
        <bgColor indexed="64"/>
      </patternFill>
    </fill>
    <fill>
      <patternFill patternType="solid">
        <fgColor rgb="FFFFFFCC"/>
        <bgColor indexed="64"/>
      </patternFill>
    </fill>
    <fill>
      <patternFill patternType="solid">
        <fgColor rgb="FFCCFF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66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9"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s>
  <cellStyleXfs count="2">
    <xf numFmtId="0" fontId="0" fillId="0" borderId="0"/>
    <xf numFmtId="0" fontId="32" fillId="0" borderId="0" applyNumberFormat="0" applyFill="0" applyBorder="0" applyAlignment="0" applyProtection="0"/>
  </cellStyleXfs>
  <cellXfs count="333">
    <xf numFmtId="0" fontId="0" fillId="0" borderId="0" xfId="0"/>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3" borderId="1" xfId="0" applyFill="1" applyBorder="1"/>
    <xf numFmtId="0" fontId="0" fillId="3" borderId="1" xfId="0" applyFill="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6" fillId="0" borderId="1" xfId="0" applyFont="1" applyBorder="1" applyAlignment="1">
      <alignment vertical="top" wrapText="1"/>
    </xf>
    <xf numFmtId="0" fontId="0" fillId="0" borderId="0" xfId="0" applyAlignment="1">
      <alignment horizontal="left" vertical="center" wrapText="1" indent="1"/>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1" xfId="0" applyBorder="1" applyAlignment="1">
      <alignment horizontal="left" vertical="center" wrapText="1" indent="1"/>
    </xf>
    <xf numFmtId="0" fontId="0" fillId="0" borderId="7" xfId="0" applyBorder="1" applyAlignment="1">
      <alignment horizontal="center" vertical="center"/>
    </xf>
    <xf numFmtId="0" fontId="0" fillId="3" borderId="1" xfId="0" applyFill="1" applyBorder="1" applyAlignment="1">
      <alignment horizontal="left" vertical="center" wrapText="1" indent="1"/>
    </xf>
    <xf numFmtId="0" fontId="6"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7" fillId="0" borderId="1" xfId="0" applyFont="1" applyBorder="1" applyAlignment="1">
      <alignment horizontal="left" vertical="center" wrapText="1" indent="1"/>
    </xf>
    <xf numFmtId="0" fontId="7" fillId="4" borderId="1" xfId="0" applyFont="1" applyFill="1" applyBorder="1" applyAlignment="1">
      <alignment horizontal="left" vertical="center" wrapText="1" indent="1"/>
    </xf>
    <xf numFmtId="0" fontId="0" fillId="0" borderId="0" xfId="0" applyAlignment="1">
      <alignment horizontal="left" vertical="center" wrapText="1" inden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4" fillId="0" borderId="0" xfId="0" applyFont="1" applyAlignment="1">
      <alignment horizontal="center" vertical="center" wrapText="1"/>
    </xf>
    <xf numFmtId="0" fontId="2" fillId="7"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5" borderId="1" xfId="0" applyFill="1" applyBorder="1" applyAlignment="1">
      <alignment horizontal="left" vertical="center" wrapText="1" indent="1"/>
    </xf>
    <xf numFmtId="0" fontId="0" fillId="10" borderId="1" xfId="0" applyFill="1" applyBorder="1" applyAlignment="1">
      <alignment horizontal="left" vertical="center" wrapText="1" indent="1"/>
    </xf>
    <xf numFmtId="0" fontId="0" fillId="9" borderId="1" xfId="0" applyFill="1" applyBorder="1" applyAlignment="1">
      <alignment horizontal="left" vertical="center" wrapText="1" indent="1"/>
    </xf>
    <xf numFmtId="0" fontId="0" fillId="6" borderId="1" xfId="0" applyFill="1" applyBorder="1" applyAlignment="1">
      <alignment horizontal="left" vertical="center" wrapText="1" indent="1"/>
    </xf>
    <xf numFmtId="0" fontId="0" fillId="0" borderId="0" xfId="0" applyFill="1" applyAlignment="1">
      <alignment horizontal="left" vertical="center" wrapText="1" indent="1"/>
    </xf>
    <xf numFmtId="0" fontId="0" fillId="0" borderId="0" xfId="0" applyFill="1" applyAlignment="1">
      <alignment horizontal="left" vertical="center" indent="1"/>
    </xf>
    <xf numFmtId="0" fontId="0" fillId="0" borderId="0" xfId="0" applyFill="1" applyAlignment="1">
      <alignment vertical="center"/>
    </xf>
    <xf numFmtId="0" fontId="10" fillId="0" borderId="0" xfId="0" applyFont="1" applyFill="1" applyAlignment="1">
      <alignment horizontal="left" vertical="center" wrapText="1" indent="1"/>
    </xf>
    <xf numFmtId="0" fontId="0" fillId="7" borderId="1" xfId="0" applyFill="1" applyBorder="1" applyAlignment="1">
      <alignment horizontal="left" vertical="center" wrapText="1" indent="1"/>
    </xf>
    <xf numFmtId="0" fontId="0" fillId="13" borderId="1" xfId="0" applyFill="1" applyBorder="1" applyAlignment="1">
      <alignment horizontal="center" vertical="center" wrapText="1"/>
    </xf>
    <xf numFmtId="0" fontId="0" fillId="18" borderId="1" xfId="0" applyFill="1" applyBorder="1" applyAlignment="1">
      <alignment horizontal="center" vertical="center" wrapText="1"/>
    </xf>
    <xf numFmtId="0" fontId="6" fillId="17" borderId="1" xfId="0" applyFont="1" applyFill="1" applyBorder="1" applyAlignment="1">
      <alignment horizontal="left" vertical="center" wrapText="1" indent="1"/>
    </xf>
    <xf numFmtId="0" fontId="2" fillId="17" borderId="1" xfId="0" applyFont="1" applyFill="1" applyBorder="1" applyAlignment="1">
      <alignment horizontal="center" vertical="center" wrapText="1"/>
    </xf>
    <xf numFmtId="0" fontId="4" fillId="16" borderId="1" xfId="0" applyFont="1" applyFill="1" applyBorder="1" applyAlignment="1">
      <alignment horizontal="center" vertical="top" wrapText="1"/>
    </xf>
    <xf numFmtId="0" fontId="2" fillId="13" borderId="1" xfId="0" applyFont="1" applyFill="1" applyBorder="1" applyAlignment="1">
      <alignment horizontal="center" vertical="center" wrapText="1"/>
    </xf>
    <xf numFmtId="0" fontId="2" fillId="18" borderId="1" xfId="0" applyFont="1" applyFill="1" applyBorder="1" applyAlignment="1">
      <alignment horizontal="center" vertical="top" wrapText="1"/>
    </xf>
    <xf numFmtId="0" fontId="2" fillId="18" borderId="1"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0" fillId="0" borderId="12" xfId="0" applyBorder="1" applyAlignment="1">
      <alignment horizontal="center" vertical="center"/>
    </xf>
    <xf numFmtId="0" fontId="0" fillId="19" borderId="1" xfId="0" applyFill="1" applyBorder="1" applyAlignment="1">
      <alignment horizontal="center" vertical="center" wrapText="1"/>
    </xf>
    <xf numFmtId="10" fontId="0" fillId="10" borderId="5" xfId="0" applyNumberFormat="1" applyFill="1" applyBorder="1" applyAlignment="1">
      <alignment horizontal="center" vertical="center"/>
    </xf>
    <xf numFmtId="10" fontId="0" fillId="9" borderId="5" xfId="0" applyNumberFormat="1" applyFill="1" applyBorder="1" applyAlignment="1">
      <alignment horizontal="center" vertical="center"/>
    </xf>
    <xf numFmtId="10" fontId="0" fillId="6" borderId="8" xfId="0" applyNumberFormat="1" applyFill="1" applyBorder="1" applyAlignment="1">
      <alignment horizontal="center" vertical="center"/>
    </xf>
    <xf numFmtId="10" fontId="6" fillId="5" borderId="5" xfId="0" applyNumberFormat="1" applyFont="1" applyFill="1" applyBorder="1" applyAlignment="1">
      <alignment horizontal="center" vertical="center"/>
    </xf>
    <xf numFmtId="10" fontId="0" fillId="5" borderId="5" xfId="0" applyNumberFormat="1" applyFill="1" applyBorder="1" applyAlignment="1">
      <alignment horizontal="center" vertical="center"/>
    </xf>
    <xf numFmtId="10" fontId="0" fillId="5" borderId="13" xfId="0" applyNumberFormat="1" applyFill="1" applyBorder="1" applyAlignment="1">
      <alignment horizontal="center" vertical="center"/>
    </xf>
    <xf numFmtId="0" fontId="0" fillId="20" borderId="0" xfId="0" applyFill="1"/>
    <xf numFmtId="0" fontId="0" fillId="21" borderId="0" xfId="0" applyFill="1"/>
    <xf numFmtId="0" fontId="0" fillId="17"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0" fillId="16" borderId="1" xfId="0" applyFill="1" applyBorder="1" applyAlignment="1">
      <alignment horizontal="center" vertical="center"/>
    </xf>
    <xf numFmtId="0" fontId="0" fillId="7" borderId="1" xfId="0" applyFill="1" applyBorder="1" applyAlignment="1">
      <alignment horizontal="center" vertical="center"/>
    </xf>
    <xf numFmtId="0" fontId="0" fillId="19" borderId="1" xfId="0" applyFill="1" applyBorder="1" applyAlignment="1">
      <alignment horizontal="center" vertical="center"/>
    </xf>
    <xf numFmtId="0" fontId="13" fillId="16" borderId="1" xfId="0" applyFont="1" applyFill="1" applyBorder="1" applyAlignment="1">
      <alignment horizontal="center" vertical="top" wrapText="1"/>
    </xf>
    <xf numFmtId="0" fontId="0" fillId="13" borderId="1" xfId="0" applyFill="1" applyBorder="1" applyAlignment="1">
      <alignment horizontal="center" vertical="center"/>
    </xf>
    <xf numFmtId="0" fontId="0" fillId="18" borderId="1" xfId="0" applyFill="1" applyBorder="1" applyAlignment="1">
      <alignment horizontal="center" vertical="center"/>
    </xf>
    <xf numFmtId="0" fontId="6" fillId="0" borderId="0" xfId="0" applyFont="1" applyAlignment="1">
      <alignment horizontal="left" vertical="center" wrapText="1" indent="1"/>
    </xf>
    <xf numFmtId="0" fontId="14" fillId="17" borderId="1" xfId="0" applyFont="1" applyFill="1" applyBorder="1" applyAlignment="1">
      <alignment horizontal="center" vertical="center" wrapText="1"/>
    </xf>
    <xf numFmtId="0" fontId="0" fillId="17" borderId="1" xfId="0" applyFill="1" applyBorder="1" applyAlignment="1">
      <alignment horizontal="left" vertical="center" wrapText="1" indent="1"/>
    </xf>
    <xf numFmtId="0" fontId="0" fillId="8" borderId="1" xfId="0" applyFill="1" applyBorder="1" applyAlignment="1">
      <alignment horizontal="center" vertical="center"/>
    </xf>
    <xf numFmtId="0" fontId="2" fillId="16"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indent="1"/>
      <protection locked="0"/>
    </xf>
    <xf numFmtId="0" fontId="0" fillId="0" borderId="0" xfId="0"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horizontal="left" vertical="center" wrapText="1" indent="1"/>
      <protection locked="0"/>
    </xf>
    <xf numFmtId="0" fontId="0" fillId="0" borderId="0" xfId="0" applyAlignment="1">
      <alignment horizontal="left" vertical="center" wrapText="1" indent="1"/>
    </xf>
    <xf numFmtId="0" fontId="0" fillId="0" borderId="0" xfId="0" applyAlignment="1">
      <alignment horizontal="center" vertical="center"/>
    </xf>
    <xf numFmtId="0" fontId="0" fillId="0" borderId="1" xfId="0" applyBorder="1" applyAlignment="1" applyProtection="1">
      <alignment vertical="center"/>
      <protection locked="0"/>
    </xf>
    <xf numFmtId="10" fontId="0" fillId="5" borderId="17" xfId="0" applyNumberFormat="1" applyFill="1" applyBorder="1" applyAlignment="1">
      <alignment horizontal="center" vertical="center"/>
    </xf>
    <xf numFmtId="10" fontId="0" fillId="10" borderId="17" xfId="0" applyNumberFormat="1" applyFill="1" applyBorder="1" applyAlignment="1">
      <alignment horizontal="center" vertical="center"/>
    </xf>
    <xf numFmtId="10" fontId="0" fillId="9" borderId="17" xfId="0" applyNumberFormat="1" applyFill="1" applyBorder="1" applyAlignment="1">
      <alignment horizontal="center" vertical="center"/>
    </xf>
    <xf numFmtId="10" fontId="0" fillId="6" borderId="18" xfId="0" applyNumberFormat="1" applyFill="1" applyBorder="1" applyAlignment="1">
      <alignment horizontal="center" vertical="center"/>
    </xf>
    <xf numFmtId="0" fontId="0" fillId="22" borderId="1" xfId="0" applyFill="1" applyBorder="1" applyAlignment="1">
      <alignment horizontal="left" vertical="center" indent="1"/>
    </xf>
    <xf numFmtId="14" fontId="0" fillId="23" borderId="1" xfId="0" applyNumberFormat="1" applyFill="1" applyBorder="1" applyAlignment="1">
      <alignment horizontal="center" vertical="center" wrapText="1"/>
    </xf>
    <xf numFmtId="14" fontId="0" fillId="22" borderId="1" xfId="0" applyNumberFormat="1" applyFill="1" applyBorder="1" applyAlignment="1">
      <alignment horizontal="center" vertical="center" wrapText="1"/>
    </xf>
    <xf numFmtId="0" fontId="0" fillId="23" borderId="1" xfId="0" applyFill="1" applyBorder="1" applyAlignment="1">
      <alignment horizontal="left" vertical="center" indent="1"/>
    </xf>
    <xf numFmtId="0" fontId="0" fillId="24" borderId="1" xfId="0" applyFill="1" applyBorder="1" applyAlignment="1">
      <alignment horizontal="left" vertical="center" indent="1"/>
    </xf>
    <xf numFmtId="14" fontId="0" fillId="24" borderId="1" xfId="0" applyNumberFormat="1" applyFill="1" applyBorder="1" applyAlignment="1">
      <alignment horizontal="center" vertical="center" wrapText="1"/>
    </xf>
    <xf numFmtId="0" fontId="0" fillId="22" borderId="0" xfId="0" applyFill="1" applyAlignment="1">
      <alignment horizontal="center" vertical="center"/>
    </xf>
    <xf numFmtId="0" fontId="0" fillId="22" borderId="0" xfId="0" applyFill="1"/>
    <xf numFmtId="0" fontId="0" fillId="25" borderId="0" xfId="0" applyFill="1" applyAlignment="1">
      <alignment horizontal="center" vertical="center"/>
    </xf>
    <xf numFmtId="0" fontId="0" fillId="25" borderId="0" xfId="0" applyFill="1"/>
    <xf numFmtId="0" fontId="0" fillId="24" borderId="0" xfId="0" applyFill="1" applyAlignment="1">
      <alignment horizontal="center" vertical="center"/>
    </xf>
    <xf numFmtId="0" fontId="0" fillId="24" borderId="0" xfId="0" applyFill="1"/>
    <xf numFmtId="0" fontId="0" fillId="0" borderId="0" xfId="0" applyFill="1" applyAlignment="1">
      <alignment horizontal="center" vertical="center"/>
    </xf>
    <xf numFmtId="0" fontId="0" fillId="20" borderId="0" xfId="0" applyFill="1" applyAlignment="1">
      <alignment horizontal="center" vertical="center"/>
    </xf>
    <xf numFmtId="0" fontId="0" fillId="20" borderId="0" xfId="0" applyFill="1" applyBorder="1" applyAlignment="1">
      <alignment horizontal="center" vertical="center"/>
    </xf>
    <xf numFmtId="10" fontId="0" fillId="20" borderId="0" xfId="0" applyNumberFormat="1" applyFill="1" applyBorder="1" applyAlignment="1">
      <alignment horizontal="center" vertical="center"/>
    </xf>
    <xf numFmtId="0" fontId="0" fillId="20" borderId="0" xfId="0" applyFill="1" applyBorder="1" applyAlignment="1">
      <alignment horizontal="left" vertical="center" wrapText="1" indent="1"/>
    </xf>
    <xf numFmtId="14" fontId="0" fillId="25" borderId="1" xfId="0" applyNumberFormat="1" applyFill="1" applyBorder="1" applyAlignment="1">
      <alignment horizontal="center" vertical="center" wrapText="1"/>
    </xf>
    <xf numFmtId="0" fontId="0" fillId="21" borderId="0" xfId="0" applyFill="1" applyAlignment="1">
      <alignment horizontal="center" vertical="center"/>
    </xf>
    <xf numFmtId="0" fontId="16" fillId="0" borderId="0" xfId="0" applyFont="1" applyBorder="1" applyAlignment="1">
      <alignment horizontal="left" vertical="center" wrapText="1"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4" fontId="0" fillId="22" borderId="1" xfId="0" applyNumberFormat="1" applyFill="1" applyBorder="1" applyAlignment="1" applyProtection="1">
      <alignment horizontal="center" vertical="center" wrapText="1"/>
      <protection locked="0"/>
    </xf>
    <xf numFmtId="14" fontId="0" fillId="22" borderId="1" xfId="0" applyNumberFormat="1" applyFill="1" applyBorder="1" applyAlignment="1" applyProtection="1">
      <alignment horizontal="left" vertical="center" wrapText="1" indent="1"/>
      <protection locked="0"/>
    </xf>
    <xf numFmtId="14" fontId="0" fillId="25" borderId="1" xfId="0" applyNumberFormat="1" applyFill="1" applyBorder="1" applyAlignment="1" applyProtection="1">
      <alignment horizontal="center" vertical="center" wrapText="1"/>
      <protection locked="0"/>
    </xf>
    <xf numFmtId="14" fontId="0" fillId="25" borderId="1" xfId="0" applyNumberFormat="1" applyFill="1" applyBorder="1" applyAlignment="1" applyProtection="1">
      <alignment horizontal="left" vertical="center" wrapText="1" indent="1"/>
      <protection locked="0"/>
    </xf>
    <xf numFmtId="14" fontId="0" fillId="24" borderId="1" xfId="0" applyNumberFormat="1" applyFill="1" applyBorder="1" applyAlignment="1" applyProtection="1">
      <alignment horizontal="center" vertical="center" wrapText="1"/>
      <protection locked="0"/>
    </xf>
    <xf numFmtId="14" fontId="0" fillId="22" borderId="1" xfId="0" applyNumberFormat="1" applyFill="1" applyBorder="1" applyAlignment="1">
      <alignment horizontal="left" vertical="center" wrapText="1" indent="1"/>
    </xf>
    <xf numFmtId="14" fontId="0" fillId="25" borderId="1" xfId="0" applyNumberFormat="1" applyFill="1" applyBorder="1" applyAlignment="1">
      <alignment horizontal="left" vertical="center" wrapText="1" indent="1"/>
    </xf>
    <xf numFmtId="0" fontId="0" fillId="0" borderId="0" xfId="0" applyBorder="1" applyAlignment="1">
      <alignment horizontal="left" vertical="center" wrapText="1" indent="1"/>
    </xf>
    <xf numFmtId="0" fontId="4" fillId="0" borderId="0" xfId="0" applyFont="1" applyBorder="1" applyAlignment="1">
      <alignment horizontal="center" vertical="center" wrapText="1"/>
    </xf>
    <xf numFmtId="14" fontId="0" fillId="24" borderId="1" xfId="0" applyNumberFormat="1" applyFill="1" applyBorder="1" applyAlignment="1">
      <alignment horizontal="left" vertical="center" wrapText="1" indent="1"/>
    </xf>
    <xf numFmtId="0" fontId="0" fillId="0" borderId="0" xfId="0" applyFill="1"/>
    <xf numFmtId="0" fontId="0" fillId="20" borderId="0" xfId="0" applyFill="1" applyBorder="1" applyAlignment="1">
      <alignment horizontal="center" vertical="center" wrapText="1"/>
    </xf>
    <xf numFmtId="10" fontId="6" fillId="20" borderId="0" xfId="0" applyNumberFormat="1" applyFont="1" applyFill="1" applyBorder="1" applyAlignment="1">
      <alignment horizontal="center" vertical="center"/>
    </xf>
    <xf numFmtId="14" fontId="0" fillId="21" borderId="0" xfId="0" applyNumberFormat="1" applyFill="1" applyBorder="1" applyAlignment="1">
      <alignment horizontal="center" vertical="center" wrapText="1"/>
    </xf>
    <xf numFmtId="10" fontId="0" fillId="21" borderId="0" xfId="0" applyNumberFormat="1" applyFill="1" applyBorder="1" applyAlignment="1">
      <alignment horizontal="center" vertical="center"/>
    </xf>
    <xf numFmtId="0" fontId="0" fillId="0" borderId="0" xfId="0" applyAlignment="1">
      <alignment horizontal="left" vertical="center" wrapText="1" indent="1"/>
    </xf>
    <xf numFmtId="0" fontId="3" fillId="0" borderId="0" xfId="0" applyFont="1" applyAlignment="1">
      <alignment horizontal="left" vertical="center" wrapText="1" indent="1"/>
    </xf>
    <xf numFmtId="0" fontId="0" fillId="0" borderId="0" xfId="0" applyAlignment="1">
      <alignment horizontal="left" vertical="center" indent="1"/>
    </xf>
    <xf numFmtId="0" fontId="0" fillId="0" borderId="0" xfId="0" applyAlignment="1">
      <alignment horizontal="left" vertical="center" wrapText="1" indent="1"/>
    </xf>
    <xf numFmtId="0" fontId="3" fillId="0" borderId="0" xfId="0" applyFont="1" applyAlignment="1">
      <alignment horizontal="left" vertical="center" wrapText="1" indent="1"/>
    </xf>
    <xf numFmtId="0" fontId="21" fillId="0" borderId="0" xfId="0" applyFont="1" applyAlignment="1">
      <alignment horizontal="left" vertical="center" indent="1"/>
    </xf>
    <xf numFmtId="14" fontId="22" fillId="22" borderId="0" xfId="0" applyNumberFormat="1" applyFont="1" applyFill="1" applyAlignment="1">
      <alignment horizontal="left" vertical="center" indent="1"/>
    </xf>
    <xf numFmtId="0" fontId="22" fillId="0" borderId="0" xfId="0" applyFont="1" applyAlignment="1">
      <alignment horizontal="left" vertical="center" indent="1"/>
    </xf>
    <xf numFmtId="14" fontId="22" fillId="25" borderId="0" xfId="0" applyNumberFormat="1" applyFont="1" applyFill="1" applyAlignment="1">
      <alignment horizontal="left" vertical="center" indent="1"/>
    </xf>
    <xf numFmtId="14" fontId="22" fillId="24" borderId="0" xfId="0" applyNumberFormat="1" applyFont="1" applyFill="1" applyAlignment="1">
      <alignment horizontal="left" vertical="center" indent="1"/>
    </xf>
    <xf numFmtId="0" fontId="0" fillId="20" borderId="1" xfId="0" applyFill="1" applyBorder="1" applyAlignment="1">
      <alignment horizontal="left" vertical="center" indent="1"/>
    </xf>
    <xf numFmtId="0" fontId="0" fillId="0" borderId="1" xfId="0" applyBorder="1" applyAlignment="1">
      <alignment horizontal="left" vertical="center" wrapText="1" indent="1"/>
    </xf>
    <xf numFmtId="14" fontId="0" fillId="22" borderId="1" xfId="0" applyNumberFormat="1" applyFill="1" applyBorder="1" applyAlignment="1" applyProtection="1">
      <alignment horizontal="center" vertical="center"/>
      <protection locked="0"/>
    </xf>
    <xf numFmtId="14" fontId="0" fillId="23" borderId="1" xfId="0" applyNumberFormat="1" applyFill="1" applyBorder="1" applyAlignment="1" applyProtection="1">
      <alignment horizontal="center" vertical="center"/>
      <protection locked="0"/>
    </xf>
    <xf numFmtId="14" fontId="0" fillId="24" borderId="1" xfId="0" applyNumberFormat="1" applyFill="1" applyBorder="1" applyAlignment="1" applyProtection="1">
      <alignment horizontal="center" vertical="center"/>
      <protection locked="0"/>
    </xf>
    <xf numFmtId="14" fontId="0" fillId="22" borderId="0" xfId="0" applyNumberFormat="1" applyFill="1" applyAlignment="1">
      <alignment horizontal="center" vertical="center"/>
    </xf>
    <xf numFmtId="14" fontId="0" fillId="24" borderId="0" xfId="0" applyNumberFormat="1" applyFill="1" applyAlignment="1">
      <alignment horizontal="center" vertical="center"/>
    </xf>
    <xf numFmtId="0" fontId="0" fillId="0" borderId="1" xfId="0" applyFill="1" applyBorder="1" applyAlignment="1" applyProtection="1">
      <alignment horizontal="center" vertical="center" wrapText="1"/>
      <protection locked="0"/>
    </xf>
    <xf numFmtId="14" fontId="0" fillId="23" borderId="0" xfId="0" applyNumberFormat="1" applyFill="1" applyAlignment="1">
      <alignment horizontal="center" vertical="center"/>
    </xf>
    <xf numFmtId="0" fontId="0" fillId="0" borderId="0" xfId="0" applyAlignment="1">
      <alignment wrapText="1"/>
    </xf>
    <xf numFmtId="0" fontId="0" fillId="0" borderId="0" xfId="0" applyAlignment="1">
      <alignment horizontal="center"/>
    </xf>
    <xf numFmtId="0" fontId="0" fillId="17" borderId="17" xfId="0" applyFill="1" applyBorder="1" applyAlignment="1">
      <alignment horizontal="center" vertical="center" wrapText="1"/>
    </xf>
    <xf numFmtId="0" fontId="0" fillId="16" borderId="17" xfId="0" applyFill="1" applyBorder="1" applyAlignment="1">
      <alignment horizontal="center" vertical="center"/>
    </xf>
    <xf numFmtId="0" fontId="0" fillId="7" borderId="17" xfId="0" applyFill="1" applyBorder="1" applyAlignment="1">
      <alignment horizontal="center" vertical="center"/>
    </xf>
    <xf numFmtId="0" fontId="0" fillId="19" borderId="17" xfId="0" applyFill="1" applyBorder="1" applyAlignment="1">
      <alignment horizontal="center" vertical="center"/>
    </xf>
    <xf numFmtId="0" fontId="0" fillId="8" borderId="17" xfId="0" applyFill="1" applyBorder="1" applyAlignment="1">
      <alignment horizontal="center" vertical="center"/>
    </xf>
    <xf numFmtId="0" fontId="0" fillId="18" borderId="17" xfId="0" applyFill="1" applyBorder="1" applyAlignment="1">
      <alignment horizontal="center" vertical="center"/>
    </xf>
    <xf numFmtId="0" fontId="0" fillId="0" borderId="1" xfId="0" applyBorder="1" applyAlignment="1">
      <alignment horizontal="center"/>
    </xf>
    <xf numFmtId="0" fontId="0" fillId="23" borderId="1" xfId="0" applyFill="1" applyBorder="1" applyAlignment="1">
      <alignment horizontal="center" wrapText="1"/>
    </xf>
    <xf numFmtId="0" fontId="0" fillId="22" borderId="1" xfId="0" applyFill="1" applyBorder="1" applyAlignment="1">
      <alignment horizontal="center" wrapText="1"/>
    </xf>
    <xf numFmtId="14" fontId="0" fillId="22" borderId="1" xfId="0" applyNumberFormat="1" applyFill="1" applyBorder="1" applyAlignment="1">
      <alignment horizontal="center" wrapText="1"/>
    </xf>
    <xf numFmtId="14" fontId="0" fillId="23" borderId="1" xfId="0" applyNumberFormat="1" applyFill="1" applyBorder="1" applyAlignment="1">
      <alignment horizontal="center" wrapText="1"/>
    </xf>
    <xf numFmtId="0" fontId="0" fillId="24" borderId="1" xfId="0" applyFill="1" applyBorder="1" applyAlignment="1">
      <alignment horizontal="center" wrapText="1"/>
    </xf>
    <xf numFmtId="14" fontId="0" fillId="24" borderId="1" xfId="0" applyNumberFormat="1" applyFill="1" applyBorder="1" applyAlignment="1">
      <alignment horizontal="center" wrapText="1"/>
    </xf>
    <xf numFmtId="0" fontId="0" fillId="0" borderId="0" xfId="0" applyAlignment="1">
      <alignment horizontal="left" vertical="center" indent="1"/>
    </xf>
    <xf numFmtId="0" fontId="30" fillId="3" borderId="1" xfId="0" applyFont="1" applyFill="1" applyBorder="1" applyAlignment="1" applyProtection="1">
      <alignment horizontal="center" vertical="center" wrapTex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0" fillId="25" borderId="0" xfId="0" applyFill="1" applyAlignment="1">
      <alignment horizontal="center" vertical="center"/>
    </xf>
    <xf numFmtId="0" fontId="0" fillId="24" borderId="0" xfId="0" applyFill="1" applyAlignment="1">
      <alignment horizontal="center" vertical="center"/>
    </xf>
    <xf numFmtId="0" fontId="0" fillId="22" borderId="0" xfId="0" applyFill="1" applyAlignment="1">
      <alignment horizontal="center" vertical="center"/>
    </xf>
    <xf numFmtId="0" fontId="0" fillId="0" borderId="1" xfId="0" applyBorder="1" applyAlignment="1">
      <alignment horizontal="left" vertical="center" wrapText="1" indent="1"/>
    </xf>
    <xf numFmtId="0" fontId="0" fillId="30" borderId="1" xfId="0" applyFill="1" applyBorder="1" applyAlignment="1" applyProtection="1">
      <alignment horizontal="center" vertical="center" wrapText="1"/>
      <protection locked="0"/>
    </xf>
    <xf numFmtId="0" fontId="0" fillId="29" borderId="1" xfId="0" applyFill="1" applyBorder="1" applyAlignment="1">
      <alignment horizontal="left" vertical="center" wrapText="1" indent="1"/>
    </xf>
    <xf numFmtId="0" fontId="0" fillId="0" borderId="0" xfId="0" applyAlignment="1">
      <alignment horizontal="left" vertical="center" wrapText="1" indent="1"/>
    </xf>
    <xf numFmtId="0" fontId="0" fillId="0" borderId="0" xfId="0" applyAlignment="1">
      <alignment horizontal="left" vertical="center"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20" fillId="0" borderId="0" xfId="0" applyFont="1" applyFill="1" applyAlignment="1">
      <alignment horizontal="left" vertical="center" wrapText="1" indent="1"/>
    </xf>
    <xf numFmtId="0" fontId="33" fillId="0" borderId="0" xfId="1" applyFont="1" applyFill="1" applyAlignment="1">
      <alignment horizontal="center" vertical="center" wrapText="1"/>
    </xf>
    <xf numFmtId="0" fontId="0" fillId="31" borderId="0" xfId="0" applyFill="1" applyAlignment="1">
      <alignment horizontal="left" vertical="center" indent="1"/>
    </xf>
    <xf numFmtId="0" fontId="3" fillId="20" borderId="0" xfId="0" applyFont="1" applyFill="1" applyAlignment="1">
      <alignment horizontal="center" vertical="center" wrapText="1"/>
    </xf>
    <xf numFmtId="0" fontId="0" fillId="20" borderId="32" xfId="0" applyFill="1" applyBorder="1" applyAlignment="1">
      <alignment horizontal="center" vertical="center"/>
    </xf>
    <xf numFmtId="0" fontId="0" fillId="20" borderId="33" xfId="0" applyFill="1" applyBorder="1" applyAlignment="1">
      <alignment horizontal="center" vertical="center"/>
    </xf>
    <xf numFmtId="0" fontId="0" fillId="20" borderId="34" xfId="0" applyFill="1" applyBorder="1" applyAlignment="1">
      <alignment horizontal="center" vertical="center"/>
    </xf>
    <xf numFmtId="0" fontId="0" fillId="20" borderId="38" xfId="0" applyFill="1" applyBorder="1" applyAlignment="1">
      <alignment horizontal="center" vertical="center"/>
    </xf>
    <xf numFmtId="0" fontId="0" fillId="20" borderId="37" xfId="0" applyFill="1" applyBorder="1" applyAlignment="1">
      <alignment horizontal="center" vertical="center"/>
    </xf>
    <xf numFmtId="0" fontId="0" fillId="20" borderId="36" xfId="0" applyFill="1" applyBorder="1" applyAlignment="1">
      <alignment horizontal="center" vertical="center"/>
    </xf>
    <xf numFmtId="0" fontId="0" fillId="20" borderId="39" xfId="0" applyFill="1" applyBorder="1" applyAlignment="1">
      <alignment horizontal="center" vertical="center"/>
    </xf>
    <xf numFmtId="0" fontId="0" fillId="20" borderId="40" xfId="0" applyFill="1" applyBorder="1" applyAlignment="1">
      <alignment horizontal="center" vertical="center"/>
    </xf>
    <xf numFmtId="10" fontId="0" fillId="20" borderId="32" xfId="0" applyNumberFormat="1" applyFill="1" applyBorder="1" applyAlignment="1">
      <alignment horizontal="center" vertical="center"/>
    </xf>
    <xf numFmtId="0" fontId="6" fillId="0" borderId="0" xfId="0" applyFont="1" applyFill="1" applyAlignment="1">
      <alignment horizontal="left" vertical="center" wrapText="1" indent="1"/>
    </xf>
    <xf numFmtId="0" fontId="6" fillId="29" borderId="1" xfId="0" applyFont="1" applyFill="1" applyBorder="1" applyAlignment="1">
      <alignment horizontal="left" vertical="center" wrapText="1" indent="1"/>
    </xf>
    <xf numFmtId="0" fontId="0" fillId="0" borderId="0" xfId="0" applyAlignment="1">
      <alignment horizontal="left" vertical="center" wrapText="1" indent="1"/>
    </xf>
    <xf numFmtId="0" fontId="0" fillId="0" borderId="0" xfId="0" quotePrefix="1" applyAlignment="1">
      <alignment horizontal="left" vertical="center" wrapText="1" indent="1"/>
    </xf>
    <xf numFmtId="0" fontId="6" fillId="9" borderId="0" xfId="0" applyFont="1" applyFill="1" applyAlignment="1">
      <alignment horizontal="left" vertical="center" wrapText="1" indent="1"/>
    </xf>
    <xf numFmtId="0" fontId="0" fillId="15" borderId="0" xfId="0" applyFill="1" applyAlignment="1">
      <alignment horizontal="left" vertical="center" indent="1"/>
    </xf>
    <xf numFmtId="0" fontId="0" fillId="13" borderId="0" xfId="0" applyFill="1" applyAlignment="1">
      <alignment horizontal="left" vertical="center" wrapText="1" indent="1"/>
    </xf>
    <xf numFmtId="0" fontId="0" fillId="0" borderId="0" xfId="0" applyAlignment="1">
      <alignment horizontal="left" vertical="center" indent="1"/>
    </xf>
    <xf numFmtId="0" fontId="0" fillId="18" borderId="0" xfId="0" applyFill="1" applyAlignment="1">
      <alignment horizontal="left" vertical="center" wrapText="1" indent="1"/>
    </xf>
    <xf numFmtId="0" fontId="10" fillId="14" borderId="0" xfId="0" applyFont="1" applyFill="1" applyAlignment="1">
      <alignment horizontal="left" vertical="center" wrapText="1" indent="1"/>
    </xf>
    <xf numFmtId="0" fontId="10" fillId="16" borderId="0" xfId="0" applyFont="1" applyFill="1" applyAlignment="1">
      <alignment horizontal="left" vertical="center" wrapText="1" indent="1"/>
    </xf>
    <xf numFmtId="0" fontId="0" fillId="7" borderId="0" xfId="0" applyFill="1" applyAlignment="1">
      <alignment horizontal="left" vertical="center" wrapText="1" indent="1"/>
    </xf>
    <xf numFmtId="0" fontId="0" fillId="19" borderId="0" xfId="0" applyFill="1" applyAlignment="1">
      <alignment horizontal="left" vertical="center" wrapText="1" indent="1"/>
    </xf>
    <xf numFmtId="0" fontId="6" fillId="17" borderId="0" xfId="0" applyFont="1" applyFill="1" applyAlignment="1">
      <alignment horizontal="left" vertical="center" wrapText="1" indent="1"/>
    </xf>
    <xf numFmtId="0" fontId="11" fillId="0" borderId="0" xfId="0" applyFont="1" applyAlignment="1">
      <alignment horizontal="left" vertical="center" wrapText="1" indent="1"/>
    </xf>
    <xf numFmtId="0" fontId="0" fillId="12" borderId="0" xfId="0" applyFill="1" applyAlignment="1">
      <alignment horizontal="left" vertical="center" wrapText="1" indent="1"/>
    </xf>
    <xf numFmtId="0" fontId="29" fillId="9" borderId="0" xfId="0" applyFont="1" applyFill="1" applyAlignment="1">
      <alignment horizontal="center" vertical="center" wrapText="1"/>
    </xf>
    <xf numFmtId="0" fontId="9" fillId="0" borderId="0" xfId="0" applyFont="1" applyAlignment="1">
      <alignment horizontal="left" vertical="center" indent="1"/>
    </xf>
    <xf numFmtId="14" fontId="9" fillId="20" borderId="17" xfId="0" applyNumberFormat="1" applyFont="1" applyFill="1" applyBorder="1" applyAlignment="1" applyProtection="1">
      <alignment horizontal="center" vertical="center"/>
    </xf>
    <xf numFmtId="14" fontId="9" fillId="20" borderId="22" xfId="0" applyNumberFormat="1" applyFont="1" applyFill="1" applyBorder="1" applyAlignment="1" applyProtection="1">
      <alignment horizontal="center" vertical="center"/>
    </xf>
    <xf numFmtId="0" fontId="16"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0" xfId="0" applyFont="1" applyAlignment="1">
      <alignment horizontal="center" vertical="center"/>
    </xf>
    <xf numFmtId="0" fontId="9" fillId="20"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21" borderId="17" xfId="0" applyFill="1" applyBorder="1" applyAlignment="1">
      <alignment horizontal="left" vertical="center" wrapText="1" indent="1"/>
    </xf>
    <xf numFmtId="0" fontId="0" fillId="21" borderId="23" xfId="0" applyFill="1" applyBorder="1" applyAlignment="1">
      <alignment horizontal="left" vertical="center" wrapText="1" indent="1"/>
    </xf>
    <xf numFmtId="0" fontId="0" fillId="21" borderId="22" xfId="0" applyFill="1" applyBorder="1" applyAlignment="1">
      <alignment horizontal="left" vertical="center" wrapText="1" indent="1"/>
    </xf>
    <xf numFmtId="0" fontId="26" fillId="0" borderId="41" xfId="0" applyFont="1" applyBorder="1" applyAlignment="1">
      <alignment horizontal="left" vertical="center" wrapText="1" indent="1"/>
    </xf>
    <xf numFmtId="0" fontId="26" fillId="0" borderId="42" xfId="0" applyFont="1" applyBorder="1" applyAlignment="1">
      <alignment horizontal="left" vertical="center" wrapText="1" indent="1"/>
    </xf>
    <xf numFmtId="0" fontId="26" fillId="0" borderId="43" xfId="0" applyFont="1" applyBorder="1" applyAlignment="1">
      <alignment horizontal="left" vertical="center" wrapText="1" indent="1"/>
    </xf>
    <xf numFmtId="0" fontId="0" fillId="0" borderId="44" xfId="0" applyBorder="1" applyAlignment="1">
      <alignment horizontal="left" vertical="center" indent="1"/>
    </xf>
    <xf numFmtId="0" fontId="0" fillId="0" borderId="9" xfId="0" applyBorder="1" applyAlignment="1">
      <alignment horizontal="left" vertical="center" indent="1"/>
    </xf>
    <xf numFmtId="0" fontId="0" fillId="0" borderId="45" xfId="0" applyBorder="1" applyAlignment="1">
      <alignment horizontal="left" vertical="center" indent="1"/>
    </xf>
    <xf numFmtId="0" fontId="3" fillId="0" borderId="0" xfId="0" applyFont="1" applyAlignment="1">
      <alignment horizontal="left" vertical="center" wrapText="1" indent="1"/>
    </xf>
    <xf numFmtId="0" fontId="31" fillId="28" borderId="0" xfId="0" applyFont="1" applyFill="1" applyAlignment="1">
      <alignment horizontal="left" vertical="center" wrapText="1" indent="1"/>
    </xf>
    <xf numFmtId="0" fontId="32" fillId="22" borderId="49" xfId="1" applyFill="1" applyBorder="1" applyAlignment="1">
      <alignment horizontal="center" vertical="center" wrapText="1"/>
    </xf>
    <xf numFmtId="0" fontId="32" fillId="22" borderId="50" xfId="1" applyFill="1" applyBorder="1" applyAlignment="1">
      <alignment horizontal="center" vertical="center" wrapText="1"/>
    </xf>
    <xf numFmtId="0" fontId="32" fillId="22" borderId="51" xfId="1" applyFill="1" applyBorder="1" applyAlignment="1">
      <alignment horizontal="center" vertical="center" wrapText="1"/>
    </xf>
    <xf numFmtId="0" fontId="32" fillId="25" borderId="49" xfId="1" applyFill="1" applyBorder="1" applyAlignment="1">
      <alignment horizontal="center" vertical="center" wrapText="1"/>
    </xf>
    <xf numFmtId="0" fontId="32" fillId="25" borderId="50" xfId="1" applyFill="1" applyBorder="1" applyAlignment="1">
      <alignment horizontal="center" vertical="center" wrapText="1"/>
    </xf>
    <xf numFmtId="0" fontId="32" fillId="25" borderId="51" xfId="1" applyFill="1" applyBorder="1" applyAlignment="1">
      <alignment horizontal="center" vertical="center" wrapText="1"/>
    </xf>
    <xf numFmtId="0" fontId="32" fillId="24" borderId="49" xfId="1" applyFill="1" applyBorder="1" applyAlignment="1">
      <alignment horizontal="center" vertical="center" wrapText="1"/>
    </xf>
    <xf numFmtId="0" fontId="32" fillId="24" borderId="50" xfId="1" applyFill="1" applyBorder="1" applyAlignment="1">
      <alignment horizontal="center" vertical="center" wrapText="1"/>
    </xf>
    <xf numFmtId="0" fontId="32" fillId="24" borderId="51" xfId="1" applyFill="1" applyBorder="1" applyAlignment="1">
      <alignment horizontal="center" vertical="center" wrapText="1"/>
    </xf>
    <xf numFmtId="0" fontId="16" fillId="31" borderId="0" xfId="0" applyFont="1" applyFill="1" applyAlignment="1">
      <alignment horizontal="center" vertical="center" wrapText="1"/>
    </xf>
    <xf numFmtId="0" fontId="16" fillId="0" borderId="0" xfId="0" applyFont="1" applyAlignment="1">
      <alignment horizontal="center" vertical="center" wrapText="1"/>
    </xf>
    <xf numFmtId="0" fontId="19" fillId="9" borderId="14" xfId="0" applyFont="1" applyFill="1" applyBorder="1" applyAlignment="1">
      <alignment horizontal="center" vertical="center"/>
    </xf>
    <xf numFmtId="0" fontId="19" fillId="9" borderId="15" xfId="0" applyFont="1" applyFill="1" applyBorder="1" applyAlignment="1">
      <alignment horizontal="center" vertical="center"/>
    </xf>
    <xf numFmtId="0" fontId="19" fillId="9" borderId="16" xfId="0" applyFont="1" applyFill="1" applyBorder="1" applyAlignment="1">
      <alignment horizontal="center" vertical="center"/>
    </xf>
    <xf numFmtId="0" fontId="19" fillId="9" borderId="25" xfId="0" applyFont="1" applyFill="1" applyBorder="1" applyAlignment="1">
      <alignment horizontal="center" vertical="center"/>
    </xf>
    <xf numFmtId="0" fontId="19" fillId="9" borderId="0" xfId="0" applyFont="1" applyFill="1" applyBorder="1" applyAlignment="1">
      <alignment horizontal="center" vertical="center"/>
    </xf>
    <xf numFmtId="0" fontId="19" fillId="9" borderId="26" xfId="0" applyFont="1" applyFill="1" applyBorder="1" applyAlignment="1">
      <alignment horizontal="center" vertical="center"/>
    </xf>
    <xf numFmtId="0" fontId="19" fillId="9" borderId="27" xfId="0" applyFont="1" applyFill="1" applyBorder="1" applyAlignment="1">
      <alignment horizontal="center" vertical="center"/>
    </xf>
    <xf numFmtId="0" fontId="19" fillId="9" borderId="28" xfId="0" applyFont="1" applyFill="1" applyBorder="1" applyAlignment="1">
      <alignment horizontal="center" vertical="center"/>
    </xf>
    <xf numFmtId="0" fontId="19" fillId="9" borderId="29" xfId="0" applyFont="1" applyFill="1" applyBorder="1" applyAlignment="1">
      <alignment horizontal="center" vertical="center"/>
    </xf>
    <xf numFmtId="0" fontId="23" fillId="0" borderId="0" xfId="0" applyFont="1" applyAlignment="1">
      <alignment horizontal="center" vertical="center"/>
    </xf>
    <xf numFmtId="0" fontId="20" fillId="26" borderId="0" xfId="0" applyFont="1" applyFill="1" applyAlignment="1">
      <alignment horizontal="left" vertical="center" wrapText="1" indent="1"/>
    </xf>
    <xf numFmtId="0" fontId="20" fillId="17" borderId="0" xfId="0" applyFont="1" applyFill="1" applyAlignment="1">
      <alignment horizontal="left" vertical="center" wrapText="1" indent="1"/>
    </xf>
    <xf numFmtId="0" fontId="20" fillId="27" borderId="0" xfId="0" applyFont="1" applyFill="1" applyAlignment="1">
      <alignment horizontal="left" vertical="center" wrapText="1" indent="1"/>
    </xf>
    <xf numFmtId="0" fontId="20" fillId="9" borderId="0" xfId="0" applyFont="1" applyFill="1" applyAlignment="1">
      <alignment horizontal="left" vertical="center" indent="1"/>
    </xf>
    <xf numFmtId="0" fontId="33" fillId="26" borderId="0" xfId="1" applyFont="1" applyFill="1" applyAlignment="1">
      <alignment horizontal="center" vertical="center" wrapText="1"/>
    </xf>
    <xf numFmtId="0" fontId="32" fillId="22" borderId="46" xfId="1" applyFill="1" applyBorder="1" applyAlignment="1">
      <alignment horizontal="center" vertical="center" wrapText="1"/>
    </xf>
    <xf numFmtId="0" fontId="32" fillId="22" borderId="47" xfId="1" applyFill="1" applyBorder="1" applyAlignment="1">
      <alignment horizontal="center" vertical="center" wrapText="1"/>
    </xf>
    <xf numFmtId="0" fontId="32" fillId="22" borderId="48" xfId="1" applyFill="1" applyBorder="1" applyAlignment="1">
      <alignment horizontal="center" vertical="center" wrapText="1"/>
    </xf>
    <xf numFmtId="0" fontId="32" fillId="25" borderId="46" xfId="1" applyFill="1" applyBorder="1" applyAlignment="1">
      <alignment horizontal="center" vertical="center" wrapText="1"/>
    </xf>
    <xf numFmtId="0" fontId="32" fillId="25" borderId="47" xfId="1" applyFill="1" applyBorder="1" applyAlignment="1">
      <alignment horizontal="center" vertical="center" wrapText="1"/>
    </xf>
    <xf numFmtId="0" fontId="32" fillId="25" borderId="48" xfId="1" applyFill="1" applyBorder="1" applyAlignment="1">
      <alignment horizontal="center" vertical="center" wrapText="1"/>
    </xf>
    <xf numFmtId="0" fontId="32" fillId="24" borderId="46" xfId="1" applyFill="1" applyBorder="1" applyAlignment="1">
      <alignment horizontal="center" vertical="center" wrapText="1"/>
    </xf>
    <xf numFmtId="0" fontId="32" fillId="24" borderId="47" xfId="1" applyFill="1" applyBorder="1" applyAlignment="1">
      <alignment horizontal="center" vertical="center" wrapText="1"/>
    </xf>
    <xf numFmtId="0" fontId="32" fillId="24" borderId="48" xfId="1" applyFill="1" applyBorder="1" applyAlignment="1">
      <alignment horizontal="center" vertical="center" wrapText="1"/>
    </xf>
    <xf numFmtId="0" fontId="0" fillId="0" borderId="4" xfId="0" applyBorder="1" applyAlignment="1">
      <alignment horizontal="left" vertical="center" wrapText="1" indent="1"/>
    </xf>
    <xf numFmtId="0" fontId="0" fillId="0" borderId="1" xfId="0" applyBorder="1" applyAlignment="1">
      <alignment horizontal="left" vertical="center" wrapText="1" indent="1"/>
    </xf>
    <xf numFmtId="0" fontId="0" fillId="8" borderId="14" xfId="0" applyFill="1" applyBorder="1" applyAlignment="1">
      <alignment horizontal="center" vertical="center" wrapText="1"/>
    </xf>
    <xf numFmtId="0" fontId="0" fillId="0" borderId="19" xfId="0" applyBorder="1" applyAlignment="1">
      <alignment horizontal="center" vertical="center" wrapText="1"/>
    </xf>
    <xf numFmtId="0" fontId="0" fillId="18" borderId="10" xfId="0" applyFill="1"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14" fontId="0" fillId="22" borderId="0" xfId="0" applyNumberFormat="1" applyFill="1" applyAlignment="1">
      <alignment horizontal="center" vertical="center"/>
    </xf>
    <xf numFmtId="0" fontId="0" fillId="22" borderId="0" xfId="0" applyFill="1" applyAlignment="1">
      <alignment horizontal="center" vertical="center"/>
    </xf>
    <xf numFmtId="0" fontId="0" fillId="19" borderId="14" xfId="0" applyFill="1" applyBorder="1" applyAlignment="1">
      <alignment horizontal="center" vertical="center" wrapText="1"/>
    </xf>
    <xf numFmtId="0" fontId="32" fillId="9" borderId="14" xfId="1" applyFill="1" applyBorder="1" applyAlignment="1">
      <alignment horizontal="center" vertical="center" wrapText="1"/>
    </xf>
    <xf numFmtId="0" fontId="32" fillId="9" borderId="15" xfId="1" applyFill="1" applyBorder="1" applyAlignment="1">
      <alignment horizontal="center" vertical="center" wrapText="1"/>
    </xf>
    <xf numFmtId="0" fontId="32" fillId="9" borderId="16" xfId="1" applyFill="1" applyBorder="1" applyAlignment="1">
      <alignment horizontal="center" vertical="center" wrapText="1"/>
    </xf>
    <xf numFmtId="0" fontId="32" fillId="9" borderId="27" xfId="1" applyFill="1" applyBorder="1" applyAlignment="1">
      <alignment horizontal="center" vertical="center" wrapText="1"/>
    </xf>
    <xf numFmtId="0" fontId="32" fillId="9" borderId="28" xfId="1" applyFill="1" applyBorder="1" applyAlignment="1">
      <alignment horizontal="center" vertical="center" wrapText="1"/>
    </xf>
    <xf numFmtId="0" fontId="32" fillId="9" borderId="29" xfId="1" applyFill="1" applyBorder="1" applyAlignment="1">
      <alignment horizontal="center" vertical="center" wrapText="1"/>
    </xf>
    <xf numFmtId="14" fontId="6" fillId="24" borderId="2" xfId="0" applyNumberFormat="1" applyFont="1" applyFill="1" applyBorder="1" applyAlignment="1">
      <alignment horizontal="center" vertical="center" wrapText="1"/>
    </xf>
    <xf numFmtId="0" fontId="0" fillId="24" borderId="3" xfId="0" applyFill="1" applyBorder="1" applyAlignment="1">
      <alignment horizontal="center" vertical="center" wrapText="1"/>
    </xf>
    <xf numFmtId="14" fontId="0" fillId="25" borderId="0" xfId="0" applyNumberFormat="1" applyFill="1" applyAlignment="1">
      <alignment horizontal="center" vertical="center"/>
    </xf>
    <xf numFmtId="0" fontId="0" fillId="25" borderId="0" xfId="0" applyFill="1" applyAlignment="1">
      <alignment horizontal="center" vertical="center"/>
    </xf>
    <xf numFmtId="14" fontId="0" fillId="24" borderId="0" xfId="0" applyNumberFormat="1" applyFill="1" applyAlignment="1">
      <alignment horizontal="center" vertical="center"/>
    </xf>
    <xf numFmtId="0" fontId="0" fillId="24" borderId="0" xfId="0" applyFill="1" applyAlignment="1">
      <alignment horizontal="center" vertical="center"/>
    </xf>
    <xf numFmtId="0" fontId="6" fillId="17"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14" fontId="6" fillId="22" borderId="2" xfId="0" applyNumberFormat="1" applyFont="1" applyFill="1" applyBorder="1" applyAlignment="1">
      <alignment horizontal="center" vertical="center" wrapText="1"/>
    </xf>
    <xf numFmtId="0" fontId="0" fillId="22" borderId="2" xfId="0" applyFill="1" applyBorder="1" applyAlignment="1">
      <alignment horizontal="center" vertical="center" wrapText="1"/>
    </xf>
    <xf numFmtId="0" fontId="0" fillId="22" borderId="1" xfId="0" applyFill="1" applyBorder="1" applyAlignment="1">
      <alignment horizontal="center" vertical="center" wrapText="1"/>
    </xf>
    <xf numFmtId="14" fontId="6" fillId="23" borderId="2" xfId="0" applyNumberFormat="1" applyFont="1" applyFill="1" applyBorder="1" applyAlignment="1">
      <alignment horizontal="center" vertical="center" wrapText="1"/>
    </xf>
    <xf numFmtId="0" fontId="0" fillId="23" borderId="2" xfId="0" applyFill="1" applyBorder="1" applyAlignment="1">
      <alignment horizontal="center" vertical="center" wrapText="1"/>
    </xf>
    <xf numFmtId="0" fontId="0" fillId="23" borderId="1" xfId="0" applyFill="1" applyBorder="1" applyAlignment="1">
      <alignment horizontal="center" vertical="center" wrapText="1"/>
    </xf>
    <xf numFmtId="14" fontId="0" fillId="22" borderId="20" xfId="0" applyNumberFormat="1" applyFill="1" applyBorder="1" applyAlignment="1">
      <alignment horizontal="center" vertical="center" wrapText="1"/>
    </xf>
    <xf numFmtId="0" fontId="0" fillId="22" borderId="16" xfId="0" applyFill="1" applyBorder="1" applyAlignment="1">
      <alignment horizontal="center" vertical="center" wrapText="1"/>
    </xf>
    <xf numFmtId="14" fontId="0" fillId="25" borderId="20" xfId="0" applyNumberFormat="1" applyFill="1" applyBorder="1" applyAlignment="1">
      <alignment horizontal="center" vertical="center" wrapText="1"/>
    </xf>
    <xf numFmtId="0" fontId="0" fillId="25" borderId="16" xfId="0" applyFill="1" applyBorder="1" applyAlignment="1">
      <alignment horizontal="center" vertical="center" wrapText="1"/>
    </xf>
    <xf numFmtId="0" fontId="0" fillId="7" borderId="14" xfId="0" applyFill="1" applyBorder="1" applyAlignment="1">
      <alignment horizontal="center" vertical="center" wrapText="1"/>
    </xf>
    <xf numFmtId="0" fontId="0" fillId="16" borderId="14" xfId="0" applyFill="1" applyBorder="1" applyAlignment="1">
      <alignment horizontal="center" vertical="center" wrapText="1"/>
    </xf>
    <xf numFmtId="0" fontId="0" fillId="24" borderId="1" xfId="0" applyFill="1" applyBorder="1" applyAlignment="1">
      <alignment horizontal="center" vertical="center" wrapText="1"/>
    </xf>
    <xf numFmtId="0" fontId="0" fillId="24" borderId="5" xfId="0" applyFill="1" applyBorder="1" applyAlignment="1">
      <alignment horizontal="center" vertical="center" wrapText="1"/>
    </xf>
    <xf numFmtId="0" fontId="0" fillId="0" borderId="24" xfId="0" applyBorder="1" applyAlignment="1">
      <alignment horizontal="left" vertical="center" wrapText="1" indent="1"/>
    </xf>
    <xf numFmtId="0" fontId="0" fillId="0" borderId="22" xfId="0" applyBorder="1" applyAlignment="1">
      <alignment horizontal="left" vertical="center" wrapText="1" indent="1"/>
    </xf>
    <xf numFmtId="14" fontId="0" fillId="24" borderId="20" xfId="0" applyNumberFormat="1" applyFill="1" applyBorder="1" applyAlignment="1">
      <alignment horizontal="center" vertical="center" wrapText="1"/>
    </xf>
    <xf numFmtId="0" fontId="0" fillId="24" borderId="16" xfId="0" applyFill="1" applyBorder="1" applyAlignment="1">
      <alignment horizontal="center" vertical="center" wrapText="1"/>
    </xf>
    <xf numFmtId="0" fontId="12" fillId="15" borderId="10" xfId="0" applyFont="1" applyFill="1" applyBorder="1" applyAlignment="1">
      <alignment horizontal="center" vertical="center"/>
    </xf>
    <xf numFmtId="0" fontId="12" fillId="15" borderId="21" xfId="0" applyFont="1" applyFill="1" applyBorder="1" applyAlignment="1">
      <alignment horizontal="center" vertical="center"/>
    </xf>
    <xf numFmtId="14" fontId="0" fillId="22" borderId="16" xfId="0" applyNumberFormat="1" applyFill="1" applyBorder="1" applyAlignment="1">
      <alignment horizontal="center" vertical="center" wrapText="1"/>
    </xf>
    <xf numFmtId="14" fontId="0" fillId="25" borderId="14" xfId="0" applyNumberFormat="1" applyFill="1" applyBorder="1" applyAlignment="1">
      <alignment horizontal="center" vertical="center" wrapText="1"/>
    </xf>
    <xf numFmtId="14" fontId="0" fillId="25" borderId="16" xfId="0" applyNumberFormat="1" applyFill="1" applyBorder="1" applyAlignment="1">
      <alignment horizontal="center" vertical="center" wrapText="1"/>
    </xf>
    <xf numFmtId="14" fontId="0" fillId="24" borderId="14" xfId="0" applyNumberFormat="1" applyFill="1" applyBorder="1" applyAlignment="1">
      <alignment horizontal="center" vertical="center" wrapText="1"/>
    </xf>
    <xf numFmtId="14" fontId="0" fillId="24" borderId="16" xfId="0" applyNumberFormat="1" applyFill="1" applyBorder="1" applyAlignment="1">
      <alignment horizontal="center" vertical="center" wrapText="1"/>
    </xf>
    <xf numFmtId="0" fontId="0" fillId="20" borderId="0" xfId="0" applyFill="1" applyAlignment="1">
      <alignment horizontal="left" vertical="center" wrapText="1" indent="1"/>
    </xf>
    <xf numFmtId="0" fontId="0" fillId="19" borderId="14" xfId="0" applyFill="1" applyBorder="1" applyAlignment="1">
      <alignment horizontal="left" vertical="center" wrapText="1" indent="1"/>
    </xf>
    <xf numFmtId="0" fontId="0" fillId="0" borderId="16" xfId="0"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29" xfId="0" applyBorder="1" applyAlignment="1">
      <alignment horizontal="left" vertical="center" wrapText="1" indent="1"/>
    </xf>
    <xf numFmtId="0" fontId="0" fillId="8" borderId="14" xfId="0" applyFill="1" applyBorder="1" applyAlignment="1">
      <alignment horizontal="left" vertical="center" wrapText="1" indent="1"/>
    </xf>
    <xf numFmtId="0" fontId="0" fillId="18" borderId="14" xfId="0" applyFill="1" applyBorder="1" applyAlignment="1">
      <alignment horizontal="left" vertical="center" wrapText="1" indent="1"/>
    </xf>
    <xf numFmtId="0" fontId="0" fillId="9" borderId="24" xfId="0" applyFill="1" applyBorder="1" applyAlignment="1">
      <alignment horizontal="left" vertical="center" wrapText="1" indent="1"/>
    </xf>
    <xf numFmtId="0" fontId="0" fillId="9" borderId="37" xfId="0" applyFill="1" applyBorder="1" applyAlignment="1">
      <alignment horizontal="left" vertical="center" wrapText="1" indent="1"/>
    </xf>
    <xf numFmtId="0" fontId="0" fillId="6" borderId="35" xfId="0" applyFill="1" applyBorder="1" applyAlignment="1">
      <alignment horizontal="left" vertical="center" wrapText="1" indent="1"/>
    </xf>
    <xf numFmtId="0" fontId="0" fillId="6" borderId="36" xfId="0" applyFill="1" applyBorder="1" applyAlignment="1">
      <alignment horizontal="left" vertical="center" wrapText="1" indent="1"/>
    </xf>
    <xf numFmtId="0" fontId="0" fillId="5" borderId="30" xfId="0" applyFill="1" applyBorder="1" applyAlignment="1">
      <alignment horizontal="left" vertical="center" wrapText="1" indent="1"/>
    </xf>
    <xf numFmtId="0" fontId="0" fillId="5" borderId="31" xfId="0" applyFill="1" applyBorder="1" applyAlignment="1">
      <alignment horizontal="left" vertical="center" wrapText="1" indent="1"/>
    </xf>
    <xf numFmtId="0" fontId="0" fillId="10" borderId="24" xfId="0" applyFill="1" applyBorder="1" applyAlignment="1">
      <alignment horizontal="left" vertical="center" wrapText="1" indent="1"/>
    </xf>
    <xf numFmtId="0" fontId="0" fillId="10" borderId="37" xfId="0" applyFill="1" applyBorder="1" applyAlignment="1">
      <alignment horizontal="left" vertical="center" wrapText="1" indent="1"/>
    </xf>
    <xf numFmtId="0" fontId="0" fillId="7" borderId="14" xfId="0" applyFill="1" applyBorder="1" applyAlignment="1">
      <alignment horizontal="left" vertical="center" wrapText="1" indent="1"/>
    </xf>
    <xf numFmtId="0" fontId="6" fillId="17" borderId="14" xfId="0" applyFont="1" applyFill="1" applyBorder="1" applyAlignment="1">
      <alignment horizontal="left" vertical="center" wrapText="1" indent="1"/>
    </xf>
    <xf numFmtId="0" fontId="0" fillId="16" borderId="14" xfId="0" applyFill="1" applyBorder="1" applyAlignment="1">
      <alignment horizontal="left" vertical="center" wrapText="1" indent="1"/>
    </xf>
    <xf numFmtId="0" fontId="0" fillId="10" borderId="4" xfId="0" applyFill="1" applyBorder="1" applyAlignment="1">
      <alignment horizontal="left" vertical="center" wrapText="1" indent="1"/>
    </xf>
    <xf numFmtId="0" fontId="0" fillId="10" borderId="17" xfId="0" applyFill="1" applyBorder="1" applyAlignment="1">
      <alignment horizontal="left" vertical="center" wrapText="1" indent="1"/>
    </xf>
    <xf numFmtId="0" fontId="0" fillId="9" borderId="4" xfId="0" applyFill="1" applyBorder="1" applyAlignment="1">
      <alignment horizontal="left" vertical="center" wrapText="1" indent="1"/>
    </xf>
    <xf numFmtId="0" fontId="0" fillId="9" borderId="17" xfId="0" applyFill="1" applyBorder="1" applyAlignment="1">
      <alignment horizontal="left" vertical="center" wrapText="1" indent="1"/>
    </xf>
    <xf numFmtId="0" fontId="0" fillId="6" borderId="6" xfId="0" applyFill="1" applyBorder="1" applyAlignment="1">
      <alignment horizontal="left" vertical="center" wrapText="1" indent="1"/>
    </xf>
    <xf numFmtId="0" fontId="0" fillId="6" borderId="18" xfId="0" applyFill="1" applyBorder="1" applyAlignment="1">
      <alignment horizontal="left" vertical="center" wrapText="1" indent="1"/>
    </xf>
  </cellXfs>
  <cellStyles count="2">
    <cellStyle name="Lien hypertexte" xfId="1" builtinId="8"/>
    <cellStyle name="Normal" xfId="0" builtinId="0"/>
  </cellStyles>
  <dxfs count="32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FFFFCC"/>
      <color rgb="FFFF66FF"/>
      <color rgb="FFCCFFFF"/>
      <color rgb="FFFF33CC"/>
      <color rgb="FF99CCFF"/>
      <color rgb="FFCC99FF"/>
      <color rgb="FF9999FF"/>
      <color rgb="FFCCCCFF"/>
      <color rgb="FFC0C0C0"/>
      <color rgb="FF8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98015029490136"/>
          <c:y val="5.571616980713303E-2"/>
          <c:w val="0.6558095067014027"/>
          <c:h val="0.85809900628093783"/>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résultats!$E$7:$E$10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résultats!$I$13:$I$16</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résultats!$G$19:$G$22</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résultats!$I$19:$I$22</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026279327017"/>
          <c:y val="0.10569105691057035"/>
          <c:w val="0.54301098256328162"/>
          <c:h val="0.82113821138211385"/>
        </c:manualLayout>
      </c:layout>
      <c:pieChart>
        <c:varyColors val="1"/>
        <c:ser>
          <c:idx val="0"/>
          <c:order val="0"/>
          <c:spPr>
            <a:solidFill>
              <a:srgbClr val="92D050"/>
            </a:solidFill>
          </c:spPr>
          <c:dPt>
            <c:idx val="0"/>
            <c:bubble3D val="0"/>
            <c:spPr>
              <a:solidFill>
                <a:srgbClr val="FF0000"/>
              </a:solidFill>
            </c:spPr>
          </c:dPt>
          <c:dPt>
            <c:idx val="1"/>
            <c:bubble3D val="0"/>
            <c:spPr>
              <a:solidFill>
                <a:srgbClr val="FFC000"/>
              </a:solidFill>
            </c:spPr>
          </c:dPt>
          <c:dPt>
            <c:idx val="3"/>
            <c:bubble3D val="0"/>
            <c:spPr>
              <a:solidFill>
                <a:srgbClr val="FFFF00"/>
              </a:solidFill>
            </c:spPr>
          </c:dPt>
          <c:dLbls>
            <c:showLegendKey val="0"/>
            <c:showVal val="1"/>
            <c:showCatName val="0"/>
            <c:showSerName val="0"/>
            <c:showPercent val="0"/>
            <c:showBubbleSize val="0"/>
            <c:showLeaderLines val="1"/>
          </c:dLbls>
          <c:val>
            <c:numRef>
              <c:f>résultats!$G$25:$G$28</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026279327017"/>
          <c:y val="0.10569105691057035"/>
          <c:w val="0.54301098256328162"/>
          <c:h val="0.82113821138211385"/>
        </c:manualLayout>
      </c:layout>
      <c:pieChart>
        <c:varyColors val="1"/>
        <c:ser>
          <c:idx val="0"/>
          <c:order val="0"/>
          <c:spPr>
            <a:solidFill>
              <a:srgbClr val="92D050"/>
            </a:solidFill>
          </c:spPr>
          <c:dPt>
            <c:idx val="0"/>
            <c:bubble3D val="0"/>
            <c:spPr>
              <a:solidFill>
                <a:srgbClr val="FF0000"/>
              </a:solidFill>
            </c:spPr>
          </c:dPt>
          <c:dPt>
            <c:idx val="1"/>
            <c:bubble3D val="0"/>
            <c:spPr>
              <a:solidFill>
                <a:srgbClr val="FFC000"/>
              </a:solidFill>
            </c:spPr>
          </c:dPt>
          <c:dPt>
            <c:idx val="3"/>
            <c:bubble3D val="0"/>
            <c:spPr>
              <a:solidFill>
                <a:srgbClr val="FFFF00"/>
              </a:solidFill>
            </c:spPr>
          </c:dPt>
          <c:dLbls>
            <c:showLegendKey val="0"/>
            <c:showVal val="1"/>
            <c:showCatName val="0"/>
            <c:showSerName val="0"/>
            <c:showPercent val="0"/>
            <c:showBubbleSize val="0"/>
            <c:showLeaderLines val="1"/>
          </c:dLbls>
          <c:val>
            <c:numRef>
              <c:f>résultats!$I$25:$I$28</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1849823119936"/>
          <c:y val="0.14676607453053891"/>
          <c:w val="0.66486408764121874"/>
          <c:h val="0.7387378751569097"/>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résultats!$E$37:$E$40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résultats!$G$31:$G$34</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résultats!$I$31:$I$34</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1849823119936"/>
          <c:y val="0.14676607453053891"/>
          <c:w val="0.66486408764121874"/>
          <c:h val="0.7387378751569097"/>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résultats!$G$37:$G$40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1849823119936"/>
          <c:y val="0.14676607453053891"/>
          <c:w val="0.66486408764121874"/>
          <c:h val="0.7387378751569097"/>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résultats!$I$37:$I$40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026279327017"/>
          <c:y val="0.10569105691057035"/>
          <c:w val="0.54301098256328162"/>
          <c:h val="0.82113821138211385"/>
        </c:manualLayout>
      </c:layout>
      <c:pieChart>
        <c:varyColors val="1"/>
        <c:ser>
          <c:idx val="0"/>
          <c:order val="0"/>
          <c:spPr>
            <a:solidFill>
              <a:srgbClr val="92D050"/>
            </a:solidFill>
          </c:spPr>
          <c:dPt>
            <c:idx val="0"/>
            <c:bubble3D val="0"/>
            <c:spPr>
              <a:solidFill>
                <a:srgbClr val="FF0000"/>
              </a:solidFill>
            </c:spPr>
          </c:dPt>
          <c:dPt>
            <c:idx val="1"/>
            <c:bubble3D val="0"/>
            <c:spPr>
              <a:solidFill>
                <a:srgbClr val="FFC000"/>
              </a:solidFill>
            </c:spPr>
          </c:dPt>
          <c:dPt>
            <c:idx val="3"/>
            <c:bubble3D val="0"/>
            <c:spPr>
              <a:solidFill>
                <a:srgbClr val="FFFF00"/>
              </a:solidFill>
            </c:spPr>
          </c:dPt>
          <c:dLbls>
            <c:showLegendKey val="0"/>
            <c:showVal val="1"/>
            <c:showCatName val="0"/>
            <c:showSerName val="0"/>
            <c:showPercent val="0"/>
            <c:showBubbleSize val="0"/>
            <c:showLeaderLines val="1"/>
          </c:dLbls>
          <c:val>
            <c:numRef>
              <c:f>résultats!$E$25:$E$28</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résultats!$G$46:$G$49</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spPr>
        <a:solidFill>
          <a:schemeClr val="accent5">
            <a:lumMod val="20000"/>
            <a:lumOff val="80000"/>
          </a:schemeClr>
        </a:solidFill>
      </c:spPr>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résultats!$I$46:$I$49</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résultats!$E$19:$E$22</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résultats!$E$31:$E$34</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résultats!$E$13:$E$16</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résultats!$E$46:$E$49</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3">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98015029490136"/>
          <c:y val="5.571616980713303E-2"/>
          <c:w val="0.6558095067014027"/>
          <c:h val="0.85809900628093783"/>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résultats!$G$7:$G$10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1">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98015029490136"/>
          <c:y val="5.571616980713303E-2"/>
          <c:w val="0.6558095067014027"/>
          <c:h val="0.85809900628093783"/>
        </c:manualLayout>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résultats!$I$7:$I$10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6">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0000"/>
              </a:solidFill>
            </c:spPr>
          </c:dPt>
          <c:dPt>
            <c:idx val="1"/>
            <c:bubble3D val="0"/>
            <c:spPr>
              <a:solidFill>
                <a:srgbClr val="FFC000"/>
              </a:solidFill>
            </c:spPr>
          </c:dPt>
          <c:dPt>
            <c:idx val="2"/>
            <c:bubble3D val="0"/>
            <c:spPr>
              <a:solidFill>
                <a:srgbClr val="FFFF00"/>
              </a:solidFill>
            </c:spPr>
          </c:dPt>
          <c:dPt>
            <c:idx val="3"/>
            <c:bubble3D val="0"/>
            <c:spPr>
              <a:solidFill>
                <a:srgbClr val="92D050"/>
              </a:solidFill>
            </c:spPr>
          </c:dPt>
          <c:dLbls>
            <c:showLegendKey val="0"/>
            <c:showVal val="1"/>
            <c:showCatName val="0"/>
            <c:showSerName val="0"/>
            <c:showPercent val="0"/>
            <c:showBubbleSize val="0"/>
            <c:showLeaderLines val="1"/>
          </c:dLbls>
          <c:val>
            <c:numRef>
              <c:f>résultats!$G$13:$G$16</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spPr>
    <a:solidFill>
      <a:schemeClr val="accent5">
        <a:lumMod val="20000"/>
        <a:lumOff val="80000"/>
      </a:schemeClr>
    </a:solidFill>
  </c:spPr>
  <c:printSettings>
    <c:headerFooter/>
    <c:pageMargins b="0.75000000000000511" l="0.70000000000000062" r="0.70000000000000062" t="0.75000000000000511" header="0.30000000000000032" footer="0.30000000000000032"/>
    <c:pageSetup/>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3</xdr:col>
      <xdr:colOff>325769</xdr:colOff>
      <xdr:row>0</xdr:row>
      <xdr:rowOff>0</xdr:rowOff>
    </xdr:from>
    <xdr:ext cx="3760456" cy="937629"/>
    <xdr:sp macro="" textlink="">
      <xdr:nvSpPr>
        <xdr:cNvPr id="2" name="Rectangle 1"/>
        <xdr:cNvSpPr/>
      </xdr:nvSpPr>
      <xdr:spPr>
        <a:xfrm>
          <a:off x="4907294" y="0"/>
          <a:ext cx="3760456" cy="937629"/>
        </a:xfrm>
        <a:prstGeom prst="rect">
          <a:avLst/>
        </a:prstGeom>
        <a:noFill/>
      </xdr:spPr>
      <xdr:txBody>
        <a:bodyPr wrap="squar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MEDISSIAD</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781050</xdr:colOff>
      <xdr:row>0</xdr:row>
      <xdr:rowOff>266700</xdr:rowOff>
    </xdr:from>
    <xdr:ext cx="3760456" cy="937629"/>
    <xdr:sp macro="" textlink="">
      <xdr:nvSpPr>
        <xdr:cNvPr id="2" name="Rectangle 1"/>
        <xdr:cNvSpPr/>
      </xdr:nvSpPr>
      <xdr:spPr>
        <a:xfrm>
          <a:off x="3152775" y="266700"/>
          <a:ext cx="3760456" cy="937629"/>
        </a:xfrm>
        <a:prstGeom prst="rect">
          <a:avLst/>
        </a:prstGeom>
        <a:noFill/>
      </xdr:spPr>
      <xdr:txBody>
        <a:bodyPr wrap="squar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MEDISSIAD</a:t>
          </a:r>
        </a:p>
      </xdr:txBody>
    </xdr:sp>
    <xdr:clientData/>
  </xdr:oneCellAnchor>
  <xdr:twoCellAnchor>
    <xdr:from>
      <xdr:col>7</xdr:col>
      <xdr:colOff>0</xdr:colOff>
      <xdr:row>0</xdr:row>
      <xdr:rowOff>790575</xdr:rowOff>
    </xdr:from>
    <xdr:to>
      <xdr:col>12</xdr:col>
      <xdr:colOff>0</xdr:colOff>
      <xdr:row>0</xdr:row>
      <xdr:rowOff>1543050</xdr:rowOff>
    </xdr:to>
    <xdr:sp macro="" textlink="">
      <xdr:nvSpPr>
        <xdr:cNvPr id="3" name="Rectangle à coins arrondis 2"/>
        <xdr:cNvSpPr/>
      </xdr:nvSpPr>
      <xdr:spPr>
        <a:xfrm>
          <a:off x="8324850" y="790575"/>
          <a:ext cx="3810000" cy="7524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fr-FR" sz="1100"/>
            <a:t>Enregistrer le fichier avec le </a:t>
          </a:r>
          <a:r>
            <a:rPr lang="fr-FR" sz="1100" b="1">
              <a:solidFill>
                <a:srgbClr val="FF0000"/>
              </a:solidFill>
            </a:rPr>
            <a:t>nom ci-dessous </a:t>
          </a:r>
          <a:r>
            <a:rPr lang="fr-FR" sz="1100"/>
            <a:t>en respectant la casse .</a:t>
          </a:r>
        </a:p>
        <a:p>
          <a:pPr algn="ctr"/>
          <a:r>
            <a:rPr lang="fr-FR" sz="1100"/>
            <a:t>Exemple : 9502-10 10 2019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11</xdr:row>
      <xdr:rowOff>9525</xdr:rowOff>
    </xdr:from>
    <xdr:to>
      <xdr:col>7</xdr:col>
      <xdr:colOff>619125</xdr:colOff>
      <xdr:row>12</xdr:row>
      <xdr:rowOff>19050</xdr:rowOff>
    </xdr:to>
    <xdr:sp macro="" textlink="">
      <xdr:nvSpPr>
        <xdr:cNvPr id="9" name="Flèche droite 8"/>
        <xdr:cNvSpPr/>
      </xdr:nvSpPr>
      <xdr:spPr>
        <a:xfrm>
          <a:off x="5372100" y="2124075"/>
          <a:ext cx="5810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57150</xdr:colOff>
      <xdr:row>20</xdr:row>
      <xdr:rowOff>9525</xdr:rowOff>
    </xdr:from>
    <xdr:to>
      <xdr:col>7</xdr:col>
      <xdr:colOff>581025</xdr:colOff>
      <xdr:row>21</xdr:row>
      <xdr:rowOff>9525</xdr:rowOff>
    </xdr:to>
    <xdr:sp macro="" textlink="">
      <xdr:nvSpPr>
        <xdr:cNvPr id="10" name="Flèche droite 9"/>
        <xdr:cNvSpPr/>
      </xdr:nvSpPr>
      <xdr:spPr>
        <a:xfrm>
          <a:off x="5391150" y="3495675"/>
          <a:ext cx="523875"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66675</xdr:colOff>
      <xdr:row>24</xdr:row>
      <xdr:rowOff>180976</xdr:rowOff>
    </xdr:from>
    <xdr:to>
      <xdr:col>7</xdr:col>
      <xdr:colOff>609600</xdr:colOff>
      <xdr:row>26</xdr:row>
      <xdr:rowOff>9526</xdr:rowOff>
    </xdr:to>
    <xdr:sp macro="" textlink="">
      <xdr:nvSpPr>
        <xdr:cNvPr id="11" name="Flèche droite 10"/>
        <xdr:cNvSpPr/>
      </xdr:nvSpPr>
      <xdr:spPr>
        <a:xfrm>
          <a:off x="5400675" y="4429126"/>
          <a:ext cx="5429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oneCellAnchor>
    <xdr:from>
      <xdr:col>8</xdr:col>
      <xdr:colOff>447675</xdr:colOff>
      <xdr:row>13</xdr:row>
      <xdr:rowOff>108862</xdr:rowOff>
    </xdr:from>
    <xdr:ext cx="3590925" cy="468077"/>
    <xdr:sp macro="" textlink="">
      <xdr:nvSpPr>
        <xdr:cNvPr id="23" name="ZoneTexte 22"/>
        <xdr:cNvSpPr txBox="1"/>
      </xdr:nvSpPr>
      <xdr:spPr>
        <a:xfrm>
          <a:off x="6543675" y="2604412"/>
          <a:ext cx="3590925" cy="46807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fr-FR" sz="1200" b="1">
              <a:solidFill>
                <a:schemeClr val="tx2">
                  <a:lumMod val="60000"/>
                  <a:lumOff val="40000"/>
                </a:schemeClr>
              </a:solidFill>
            </a:rPr>
            <a:t>En</a:t>
          </a:r>
          <a:r>
            <a:rPr lang="fr-FR" sz="1200" b="1" baseline="0">
              <a:solidFill>
                <a:schemeClr val="tx2">
                  <a:lumMod val="60000"/>
                  <a:lumOff val="40000"/>
                </a:schemeClr>
              </a:solidFill>
            </a:rPr>
            <a:t> cliquant sur l'un ou l'autre de ces "boutons" vous accéderez aux feuilles correspondantes</a:t>
          </a:r>
          <a:endParaRPr lang="fr-FR" sz="1200" b="1">
            <a:solidFill>
              <a:schemeClr val="tx2">
                <a:lumMod val="60000"/>
                <a:lumOff val="40000"/>
              </a:schemeClr>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228601</xdr:colOff>
      <xdr:row>4</xdr:row>
      <xdr:rowOff>9382</xdr:rowOff>
    </xdr:from>
    <xdr:to>
      <xdr:col>12</xdr:col>
      <xdr:colOff>723900</xdr:colOff>
      <xdr:row>10</xdr:row>
      <xdr:rowOff>28576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209551</xdr:colOff>
      <xdr:row>23</xdr:row>
      <xdr:rowOff>0</xdr:rowOff>
    </xdr:from>
    <xdr:to>
      <xdr:col>12</xdr:col>
      <xdr:colOff>704850</xdr:colOff>
      <xdr:row>27</xdr:row>
      <xdr:rowOff>371475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209551</xdr:colOff>
      <xdr:row>17</xdr:row>
      <xdr:rowOff>0</xdr:rowOff>
    </xdr:from>
    <xdr:to>
      <xdr:col>12</xdr:col>
      <xdr:colOff>723901</xdr:colOff>
      <xdr:row>21</xdr:row>
      <xdr:rowOff>361948</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200026</xdr:colOff>
      <xdr:row>29</xdr:row>
      <xdr:rowOff>1</xdr:rowOff>
    </xdr:from>
    <xdr:to>
      <xdr:col>12</xdr:col>
      <xdr:colOff>695326</xdr:colOff>
      <xdr:row>34</xdr:row>
      <xdr:rowOff>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209548</xdr:colOff>
      <xdr:row>11</xdr:row>
      <xdr:rowOff>19050</xdr:rowOff>
    </xdr:from>
    <xdr:to>
      <xdr:col>12</xdr:col>
      <xdr:colOff>742950</xdr:colOff>
      <xdr:row>15</xdr:row>
      <xdr:rowOff>371475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228599</xdr:colOff>
      <xdr:row>44</xdr:row>
      <xdr:rowOff>1</xdr:rowOff>
    </xdr:from>
    <xdr:to>
      <xdr:col>12</xdr:col>
      <xdr:colOff>676275</xdr:colOff>
      <xdr:row>49</xdr:row>
      <xdr:rowOff>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4</xdr:row>
      <xdr:rowOff>19050</xdr:rowOff>
    </xdr:from>
    <xdr:to>
      <xdr:col>16</xdr:col>
      <xdr:colOff>0</xdr:colOff>
      <xdr:row>10</xdr:row>
      <xdr:rowOff>28575</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19050</xdr:colOff>
      <xdr:row>4</xdr:row>
      <xdr:rowOff>9382</xdr:rowOff>
    </xdr:from>
    <xdr:to>
      <xdr:col>19</xdr:col>
      <xdr:colOff>0</xdr:colOff>
      <xdr:row>10</xdr:row>
      <xdr:rowOff>28576</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209551</xdr:colOff>
      <xdr:row>11</xdr:row>
      <xdr:rowOff>38100</xdr:rowOff>
    </xdr:from>
    <xdr:to>
      <xdr:col>16</xdr:col>
      <xdr:colOff>0</xdr:colOff>
      <xdr:row>16</xdr:row>
      <xdr:rowOff>9525</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9526</xdr:colOff>
      <xdr:row>11</xdr:row>
      <xdr:rowOff>47625</xdr:rowOff>
    </xdr:from>
    <xdr:to>
      <xdr:col>19</xdr:col>
      <xdr:colOff>28576</xdr:colOff>
      <xdr:row>16</xdr:row>
      <xdr:rowOff>19050</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219075</xdr:colOff>
      <xdr:row>17</xdr:row>
      <xdr:rowOff>9525</xdr:rowOff>
    </xdr:from>
    <xdr:to>
      <xdr:col>16</xdr:col>
      <xdr:colOff>0</xdr:colOff>
      <xdr:row>21</xdr:row>
      <xdr:rowOff>371473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9525</xdr:colOff>
      <xdr:row>17</xdr:row>
      <xdr:rowOff>0</xdr:rowOff>
    </xdr:from>
    <xdr:to>
      <xdr:col>19</xdr:col>
      <xdr:colOff>0</xdr:colOff>
      <xdr:row>21</xdr:row>
      <xdr:rowOff>361948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228599</xdr:colOff>
      <xdr:row>23</xdr:row>
      <xdr:rowOff>9525</xdr:rowOff>
    </xdr:from>
    <xdr:to>
      <xdr:col>16</xdr:col>
      <xdr:colOff>0</xdr:colOff>
      <xdr:row>28</xdr:row>
      <xdr:rowOff>0</xdr:rowOff>
    </xdr:to>
    <xdr:graphicFrame macro="">
      <xdr:nvGraphicFramePr>
        <xdr:cNvPr id="17"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0</xdr:colOff>
      <xdr:row>23</xdr:row>
      <xdr:rowOff>0</xdr:rowOff>
    </xdr:from>
    <xdr:to>
      <xdr:col>19</xdr:col>
      <xdr:colOff>1</xdr:colOff>
      <xdr:row>27</xdr:row>
      <xdr:rowOff>371475</xdr:rowOff>
    </xdr:to>
    <xdr:graphicFrame macro="">
      <xdr:nvGraphicFramePr>
        <xdr:cNvPr id="18" name="Graphique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171452</xdr:colOff>
      <xdr:row>34</xdr:row>
      <xdr:rowOff>190500</xdr:rowOff>
    </xdr:from>
    <xdr:to>
      <xdr:col>12</xdr:col>
      <xdr:colOff>676276</xdr:colOff>
      <xdr:row>40</xdr:row>
      <xdr:rowOff>0</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9525</xdr:colOff>
      <xdr:row>29</xdr:row>
      <xdr:rowOff>1</xdr:rowOff>
    </xdr:from>
    <xdr:to>
      <xdr:col>16</xdr:col>
      <xdr:colOff>1</xdr:colOff>
      <xdr:row>34</xdr:row>
      <xdr:rowOff>0</xdr:rowOff>
    </xdr:to>
    <xdr:graphicFrame macro="">
      <xdr:nvGraphicFramePr>
        <xdr:cNvPr id="20" name="Graphique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0</xdr:colOff>
      <xdr:row>28</xdr:row>
      <xdr:rowOff>190501</xdr:rowOff>
    </xdr:from>
    <xdr:to>
      <xdr:col>19</xdr:col>
      <xdr:colOff>0</xdr:colOff>
      <xdr:row>33</xdr:row>
      <xdr:rowOff>381000</xdr:rowOff>
    </xdr:to>
    <xdr:graphicFrame macro="">
      <xdr:nvGraphicFramePr>
        <xdr:cNvPr id="21" name="Graphique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35</xdr:row>
      <xdr:rowOff>0</xdr:rowOff>
    </xdr:from>
    <xdr:to>
      <xdr:col>15</xdr:col>
      <xdr:colOff>1466851</xdr:colOff>
      <xdr:row>40</xdr:row>
      <xdr:rowOff>9525</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0</xdr:colOff>
      <xdr:row>35</xdr:row>
      <xdr:rowOff>9525</xdr:rowOff>
    </xdr:from>
    <xdr:to>
      <xdr:col>19</xdr:col>
      <xdr:colOff>0</xdr:colOff>
      <xdr:row>40</xdr:row>
      <xdr:rowOff>19050</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38100</xdr:colOff>
      <xdr:row>44</xdr:row>
      <xdr:rowOff>9526</xdr:rowOff>
    </xdr:from>
    <xdr:to>
      <xdr:col>15</xdr:col>
      <xdr:colOff>1466850</xdr:colOff>
      <xdr:row>49</xdr:row>
      <xdr:rowOff>9525</xdr:rowOff>
    </xdr:to>
    <xdr:graphicFrame macro="">
      <xdr:nvGraphicFramePr>
        <xdr:cNvPr id="24" name="Graphique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0</xdr:colOff>
      <xdr:row>44</xdr:row>
      <xdr:rowOff>28576</xdr:rowOff>
    </xdr:from>
    <xdr:to>
      <xdr:col>19</xdr:col>
      <xdr:colOff>0</xdr:colOff>
      <xdr:row>49</xdr:row>
      <xdr:rowOff>28575</xdr:rowOff>
    </xdr:to>
    <xdr:graphicFrame macro="">
      <xdr:nvGraphicFramePr>
        <xdr:cNvPr id="25" name="Graphique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76201</xdr:colOff>
      <xdr:row>0</xdr:row>
      <xdr:rowOff>66675</xdr:rowOff>
    </xdr:from>
    <xdr:to>
      <xdr:col>8</xdr:col>
      <xdr:colOff>28575</xdr:colOff>
      <xdr:row>0</xdr:row>
      <xdr:rowOff>628650</xdr:rowOff>
    </xdr:to>
    <xdr:sp macro="[0]!Range_organisation" textlink="">
      <xdr:nvSpPr>
        <xdr:cNvPr id="5" name="Rectangle à coins arrondis 4"/>
        <xdr:cNvSpPr/>
      </xdr:nvSpPr>
      <xdr:spPr>
        <a:xfrm>
          <a:off x="6886576" y="66675"/>
          <a:ext cx="714374" cy="561975"/>
        </a:xfrm>
        <a:prstGeom prst="round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ysClr val="windowText" lastClr="000000"/>
              </a:solidFill>
            </a:rPr>
            <a:t>Organ.</a:t>
          </a:r>
        </a:p>
        <a:p>
          <a:pPr algn="ctr"/>
          <a:r>
            <a:rPr lang="fr-FR" sz="1100" b="1">
              <a:solidFill>
                <a:sysClr val="windowText" lastClr="000000"/>
              </a:solidFill>
            </a:rPr>
            <a:t>Coord.</a:t>
          </a:r>
        </a:p>
      </xdr:txBody>
    </xdr:sp>
    <xdr:clientData/>
  </xdr:twoCellAnchor>
  <xdr:twoCellAnchor>
    <xdr:from>
      <xdr:col>8</xdr:col>
      <xdr:colOff>104776</xdr:colOff>
      <xdr:row>0</xdr:row>
      <xdr:rowOff>66675</xdr:rowOff>
    </xdr:from>
    <xdr:to>
      <xdr:col>9</xdr:col>
      <xdr:colOff>57150</xdr:colOff>
      <xdr:row>0</xdr:row>
      <xdr:rowOff>628650</xdr:rowOff>
    </xdr:to>
    <xdr:sp macro="[0]!Range_prescription" textlink="">
      <xdr:nvSpPr>
        <xdr:cNvPr id="14" name="Rectangle à coins arrondis 13"/>
        <xdr:cNvSpPr/>
      </xdr:nvSpPr>
      <xdr:spPr>
        <a:xfrm>
          <a:off x="7677151" y="66675"/>
          <a:ext cx="714374" cy="561975"/>
        </a:xfrm>
        <a:prstGeom prst="roundRec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Presrip.</a:t>
          </a:r>
        </a:p>
      </xdr:txBody>
    </xdr:sp>
    <xdr:clientData/>
  </xdr:twoCellAnchor>
  <xdr:twoCellAnchor>
    <xdr:from>
      <xdr:col>9</xdr:col>
      <xdr:colOff>123826</xdr:colOff>
      <xdr:row>0</xdr:row>
      <xdr:rowOff>76200</xdr:rowOff>
    </xdr:from>
    <xdr:to>
      <xdr:col>10</xdr:col>
      <xdr:colOff>76200</xdr:colOff>
      <xdr:row>0</xdr:row>
      <xdr:rowOff>638175</xdr:rowOff>
    </xdr:to>
    <xdr:sp macro="[0]!Range_Dispensation" textlink="">
      <xdr:nvSpPr>
        <xdr:cNvPr id="15" name="Rectangle à coins arrondis 14"/>
        <xdr:cNvSpPr/>
      </xdr:nvSpPr>
      <xdr:spPr>
        <a:xfrm>
          <a:off x="8458201" y="76200"/>
          <a:ext cx="714374" cy="561975"/>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Dispens</a:t>
          </a:r>
        </a:p>
      </xdr:txBody>
    </xdr:sp>
    <xdr:clientData/>
  </xdr:twoCellAnchor>
  <xdr:twoCellAnchor>
    <xdr:from>
      <xdr:col>10</xdr:col>
      <xdr:colOff>152401</xdr:colOff>
      <xdr:row>0</xdr:row>
      <xdr:rowOff>76200</xdr:rowOff>
    </xdr:from>
    <xdr:to>
      <xdr:col>11</xdr:col>
      <xdr:colOff>104775</xdr:colOff>
      <xdr:row>0</xdr:row>
      <xdr:rowOff>638175</xdr:rowOff>
    </xdr:to>
    <xdr:sp macro="[0]!Range_transport" textlink="">
      <xdr:nvSpPr>
        <xdr:cNvPr id="16" name="Rectangle à coins arrondis 15"/>
        <xdr:cNvSpPr/>
      </xdr:nvSpPr>
      <xdr:spPr>
        <a:xfrm>
          <a:off x="9248776" y="76200"/>
          <a:ext cx="714374" cy="561975"/>
        </a:xfrm>
        <a:prstGeom prst="round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Transp.</a:t>
          </a:r>
        </a:p>
      </xdr:txBody>
    </xdr:sp>
    <xdr:clientData/>
  </xdr:twoCellAnchor>
  <xdr:twoCellAnchor>
    <xdr:from>
      <xdr:col>11</xdr:col>
      <xdr:colOff>180976</xdr:colOff>
      <xdr:row>0</xdr:row>
      <xdr:rowOff>76200</xdr:rowOff>
    </xdr:from>
    <xdr:to>
      <xdr:col>12</xdr:col>
      <xdr:colOff>133350</xdr:colOff>
      <xdr:row>0</xdr:row>
      <xdr:rowOff>638175</xdr:rowOff>
    </xdr:to>
    <xdr:sp macro="[0]!Range_administration" textlink="">
      <xdr:nvSpPr>
        <xdr:cNvPr id="17" name="Rectangle à coins arrondis 16"/>
        <xdr:cNvSpPr/>
      </xdr:nvSpPr>
      <xdr:spPr>
        <a:xfrm>
          <a:off x="10039351" y="76200"/>
          <a:ext cx="714374" cy="56197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Admin.</a:t>
          </a:r>
        </a:p>
      </xdr:txBody>
    </xdr:sp>
    <xdr:clientData/>
  </xdr:twoCellAnchor>
  <xdr:twoCellAnchor>
    <xdr:from>
      <xdr:col>12</xdr:col>
      <xdr:colOff>190501</xdr:colOff>
      <xdr:row>0</xdr:row>
      <xdr:rowOff>76200</xdr:rowOff>
    </xdr:from>
    <xdr:to>
      <xdr:col>13</xdr:col>
      <xdr:colOff>200025</xdr:colOff>
      <xdr:row>0</xdr:row>
      <xdr:rowOff>638175</xdr:rowOff>
    </xdr:to>
    <xdr:sp macro="[0]!Range_enregistrement" textlink="">
      <xdr:nvSpPr>
        <xdr:cNvPr id="18" name="Rectangle à coins arrondis 17"/>
        <xdr:cNvSpPr/>
      </xdr:nvSpPr>
      <xdr:spPr>
        <a:xfrm>
          <a:off x="10810876" y="76200"/>
          <a:ext cx="771524" cy="561975"/>
        </a:xfrm>
        <a:prstGeom prst="roundRect">
          <a:avLst/>
        </a:prstGeom>
        <a:solidFill>
          <a:srgbClr val="C0C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Enreg.</a:t>
          </a:r>
        </a:p>
        <a:p>
          <a:pPr algn="ctr"/>
          <a:r>
            <a:rPr lang="fr-FR" sz="1100" b="0">
              <a:solidFill>
                <a:sysClr val="windowText" lastClr="000000"/>
              </a:solidFill>
            </a:rPr>
            <a:t>Surveil.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76201</xdr:colOff>
      <xdr:row>0</xdr:row>
      <xdr:rowOff>66675</xdr:rowOff>
    </xdr:from>
    <xdr:to>
      <xdr:col>8</xdr:col>
      <xdr:colOff>28575</xdr:colOff>
      <xdr:row>0</xdr:row>
      <xdr:rowOff>628650</xdr:rowOff>
    </xdr:to>
    <xdr:sp macro="[0]!Range_organisation" textlink="">
      <xdr:nvSpPr>
        <xdr:cNvPr id="12" name="Rectangle à coins arrondis 11"/>
        <xdr:cNvSpPr/>
      </xdr:nvSpPr>
      <xdr:spPr>
        <a:xfrm>
          <a:off x="6886576" y="66675"/>
          <a:ext cx="714374" cy="561975"/>
        </a:xfrm>
        <a:prstGeom prst="round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ysClr val="windowText" lastClr="000000"/>
              </a:solidFill>
            </a:rPr>
            <a:t>Organ.</a:t>
          </a:r>
        </a:p>
        <a:p>
          <a:pPr algn="ctr"/>
          <a:r>
            <a:rPr lang="fr-FR" sz="1100" b="1">
              <a:solidFill>
                <a:sysClr val="windowText" lastClr="000000"/>
              </a:solidFill>
            </a:rPr>
            <a:t>Coord.</a:t>
          </a:r>
        </a:p>
      </xdr:txBody>
    </xdr:sp>
    <xdr:clientData/>
  </xdr:twoCellAnchor>
  <xdr:twoCellAnchor>
    <xdr:from>
      <xdr:col>8</xdr:col>
      <xdr:colOff>104776</xdr:colOff>
      <xdr:row>0</xdr:row>
      <xdr:rowOff>66675</xdr:rowOff>
    </xdr:from>
    <xdr:to>
      <xdr:col>9</xdr:col>
      <xdr:colOff>57150</xdr:colOff>
      <xdr:row>0</xdr:row>
      <xdr:rowOff>628650</xdr:rowOff>
    </xdr:to>
    <xdr:sp macro="[0]!Range_prescription" textlink="">
      <xdr:nvSpPr>
        <xdr:cNvPr id="13" name="Rectangle à coins arrondis 12"/>
        <xdr:cNvSpPr/>
      </xdr:nvSpPr>
      <xdr:spPr>
        <a:xfrm>
          <a:off x="7677151" y="66675"/>
          <a:ext cx="714374" cy="561975"/>
        </a:xfrm>
        <a:prstGeom prst="roundRec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Presrip.</a:t>
          </a:r>
        </a:p>
      </xdr:txBody>
    </xdr:sp>
    <xdr:clientData/>
  </xdr:twoCellAnchor>
  <xdr:twoCellAnchor>
    <xdr:from>
      <xdr:col>9</xdr:col>
      <xdr:colOff>123826</xdr:colOff>
      <xdr:row>0</xdr:row>
      <xdr:rowOff>76200</xdr:rowOff>
    </xdr:from>
    <xdr:to>
      <xdr:col>10</xdr:col>
      <xdr:colOff>76200</xdr:colOff>
      <xdr:row>0</xdr:row>
      <xdr:rowOff>638175</xdr:rowOff>
    </xdr:to>
    <xdr:sp macro="[0]!Range_Dispensation" textlink="">
      <xdr:nvSpPr>
        <xdr:cNvPr id="14" name="Rectangle à coins arrondis 13"/>
        <xdr:cNvSpPr/>
      </xdr:nvSpPr>
      <xdr:spPr>
        <a:xfrm>
          <a:off x="8458201" y="76200"/>
          <a:ext cx="714374" cy="561975"/>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Dispens</a:t>
          </a:r>
        </a:p>
      </xdr:txBody>
    </xdr:sp>
    <xdr:clientData/>
  </xdr:twoCellAnchor>
  <xdr:twoCellAnchor>
    <xdr:from>
      <xdr:col>10</xdr:col>
      <xdr:colOff>152401</xdr:colOff>
      <xdr:row>0</xdr:row>
      <xdr:rowOff>76200</xdr:rowOff>
    </xdr:from>
    <xdr:to>
      <xdr:col>11</xdr:col>
      <xdr:colOff>104775</xdr:colOff>
      <xdr:row>0</xdr:row>
      <xdr:rowOff>638175</xdr:rowOff>
    </xdr:to>
    <xdr:sp macro="[0]!Range_transport" textlink="">
      <xdr:nvSpPr>
        <xdr:cNvPr id="15" name="Rectangle à coins arrondis 14"/>
        <xdr:cNvSpPr/>
      </xdr:nvSpPr>
      <xdr:spPr>
        <a:xfrm>
          <a:off x="9248776" y="76200"/>
          <a:ext cx="714374" cy="561975"/>
        </a:xfrm>
        <a:prstGeom prst="round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Transp.</a:t>
          </a:r>
        </a:p>
      </xdr:txBody>
    </xdr:sp>
    <xdr:clientData/>
  </xdr:twoCellAnchor>
  <xdr:twoCellAnchor>
    <xdr:from>
      <xdr:col>11</xdr:col>
      <xdr:colOff>180976</xdr:colOff>
      <xdr:row>0</xdr:row>
      <xdr:rowOff>76200</xdr:rowOff>
    </xdr:from>
    <xdr:to>
      <xdr:col>12</xdr:col>
      <xdr:colOff>133350</xdr:colOff>
      <xdr:row>0</xdr:row>
      <xdr:rowOff>638175</xdr:rowOff>
    </xdr:to>
    <xdr:sp macro="[0]!Range_administration" textlink="">
      <xdr:nvSpPr>
        <xdr:cNvPr id="16" name="Rectangle à coins arrondis 15"/>
        <xdr:cNvSpPr/>
      </xdr:nvSpPr>
      <xdr:spPr>
        <a:xfrm>
          <a:off x="10039351" y="76200"/>
          <a:ext cx="714374" cy="56197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Admin.</a:t>
          </a:r>
        </a:p>
      </xdr:txBody>
    </xdr:sp>
    <xdr:clientData/>
  </xdr:twoCellAnchor>
  <xdr:twoCellAnchor>
    <xdr:from>
      <xdr:col>12</xdr:col>
      <xdr:colOff>190501</xdr:colOff>
      <xdr:row>0</xdr:row>
      <xdr:rowOff>76200</xdr:rowOff>
    </xdr:from>
    <xdr:to>
      <xdr:col>13</xdr:col>
      <xdr:colOff>200025</xdr:colOff>
      <xdr:row>0</xdr:row>
      <xdr:rowOff>638175</xdr:rowOff>
    </xdr:to>
    <xdr:sp macro="[0]!Range_enregistrement" textlink="">
      <xdr:nvSpPr>
        <xdr:cNvPr id="17" name="Rectangle à coins arrondis 16"/>
        <xdr:cNvSpPr/>
      </xdr:nvSpPr>
      <xdr:spPr>
        <a:xfrm>
          <a:off x="10810876" y="76200"/>
          <a:ext cx="771524" cy="561975"/>
        </a:xfrm>
        <a:prstGeom prst="roundRect">
          <a:avLst/>
        </a:prstGeom>
        <a:solidFill>
          <a:srgbClr val="C0C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Enreg.</a:t>
          </a:r>
        </a:p>
        <a:p>
          <a:pPr algn="ctr"/>
          <a:r>
            <a:rPr lang="fr-FR" sz="1100" b="0">
              <a:solidFill>
                <a:sysClr val="windowText" lastClr="000000"/>
              </a:solidFill>
            </a:rPr>
            <a:t>Surveil.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76201</xdr:colOff>
      <xdr:row>0</xdr:row>
      <xdr:rowOff>66675</xdr:rowOff>
    </xdr:from>
    <xdr:to>
      <xdr:col>8</xdr:col>
      <xdr:colOff>28575</xdr:colOff>
      <xdr:row>0</xdr:row>
      <xdr:rowOff>628650</xdr:rowOff>
    </xdr:to>
    <xdr:sp macro="[0]!Range_organisation" textlink="">
      <xdr:nvSpPr>
        <xdr:cNvPr id="12" name="Rectangle à coins arrondis 11"/>
        <xdr:cNvSpPr/>
      </xdr:nvSpPr>
      <xdr:spPr>
        <a:xfrm>
          <a:off x="6886576" y="66675"/>
          <a:ext cx="714374" cy="561975"/>
        </a:xfrm>
        <a:prstGeom prst="round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ysClr val="windowText" lastClr="000000"/>
              </a:solidFill>
            </a:rPr>
            <a:t>Organ.</a:t>
          </a:r>
        </a:p>
        <a:p>
          <a:pPr algn="ctr"/>
          <a:r>
            <a:rPr lang="fr-FR" sz="1100" b="1">
              <a:solidFill>
                <a:sysClr val="windowText" lastClr="000000"/>
              </a:solidFill>
            </a:rPr>
            <a:t>Coord.</a:t>
          </a:r>
        </a:p>
      </xdr:txBody>
    </xdr:sp>
    <xdr:clientData/>
  </xdr:twoCellAnchor>
  <xdr:twoCellAnchor>
    <xdr:from>
      <xdr:col>8</xdr:col>
      <xdr:colOff>104776</xdr:colOff>
      <xdr:row>0</xdr:row>
      <xdr:rowOff>66675</xdr:rowOff>
    </xdr:from>
    <xdr:to>
      <xdr:col>9</xdr:col>
      <xdr:colOff>57150</xdr:colOff>
      <xdr:row>0</xdr:row>
      <xdr:rowOff>628650</xdr:rowOff>
    </xdr:to>
    <xdr:sp macro="[0]!Range_prescription" textlink="">
      <xdr:nvSpPr>
        <xdr:cNvPr id="13" name="Rectangle à coins arrondis 12"/>
        <xdr:cNvSpPr/>
      </xdr:nvSpPr>
      <xdr:spPr>
        <a:xfrm>
          <a:off x="7677151" y="66675"/>
          <a:ext cx="714374" cy="561975"/>
        </a:xfrm>
        <a:prstGeom prst="roundRec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Presrip.</a:t>
          </a:r>
        </a:p>
      </xdr:txBody>
    </xdr:sp>
    <xdr:clientData/>
  </xdr:twoCellAnchor>
  <xdr:twoCellAnchor>
    <xdr:from>
      <xdr:col>9</xdr:col>
      <xdr:colOff>123826</xdr:colOff>
      <xdr:row>0</xdr:row>
      <xdr:rowOff>76200</xdr:rowOff>
    </xdr:from>
    <xdr:to>
      <xdr:col>10</xdr:col>
      <xdr:colOff>76200</xdr:colOff>
      <xdr:row>0</xdr:row>
      <xdr:rowOff>638175</xdr:rowOff>
    </xdr:to>
    <xdr:sp macro="[0]!Range_Dispensation" textlink="">
      <xdr:nvSpPr>
        <xdr:cNvPr id="14" name="Rectangle à coins arrondis 13"/>
        <xdr:cNvSpPr/>
      </xdr:nvSpPr>
      <xdr:spPr>
        <a:xfrm>
          <a:off x="8458201" y="76200"/>
          <a:ext cx="714374" cy="561975"/>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Dispens</a:t>
          </a:r>
        </a:p>
      </xdr:txBody>
    </xdr:sp>
    <xdr:clientData/>
  </xdr:twoCellAnchor>
  <xdr:twoCellAnchor>
    <xdr:from>
      <xdr:col>10</xdr:col>
      <xdr:colOff>152401</xdr:colOff>
      <xdr:row>0</xdr:row>
      <xdr:rowOff>76200</xdr:rowOff>
    </xdr:from>
    <xdr:to>
      <xdr:col>11</xdr:col>
      <xdr:colOff>104775</xdr:colOff>
      <xdr:row>0</xdr:row>
      <xdr:rowOff>638175</xdr:rowOff>
    </xdr:to>
    <xdr:sp macro="[0]!Range_transport" textlink="">
      <xdr:nvSpPr>
        <xdr:cNvPr id="15" name="Rectangle à coins arrondis 14"/>
        <xdr:cNvSpPr/>
      </xdr:nvSpPr>
      <xdr:spPr>
        <a:xfrm>
          <a:off x="9248776" y="76200"/>
          <a:ext cx="714374" cy="561975"/>
        </a:xfrm>
        <a:prstGeom prst="round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Transp.</a:t>
          </a:r>
        </a:p>
      </xdr:txBody>
    </xdr:sp>
    <xdr:clientData/>
  </xdr:twoCellAnchor>
  <xdr:twoCellAnchor>
    <xdr:from>
      <xdr:col>11</xdr:col>
      <xdr:colOff>180976</xdr:colOff>
      <xdr:row>0</xdr:row>
      <xdr:rowOff>76200</xdr:rowOff>
    </xdr:from>
    <xdr:to>
      <xdr:col>12</xdr:col>
      <xdr:colOff>133350</xdr:colOff>
      <xdr:row>0</xdr:row>
      <xdr:rowOff>638175</xdr:rowOff>
    </xdr:to>
    <xdr:sp macro="[0]!Range_administration" textlink="">
      <xdr:nvSpPr>
        <xdr:cNvPr id="16" name="Rectangle à coins arrondis 15"/>
        <xdr:cNvSpPr/>
      </xdr:nvSpPr>
      <xdr:spPr>
        <a:xfrm>
          <a:off x="10039351" y="76200"/>
          <a:ext cx="714374" cy="56197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Admin.</a:t>
          </a:r>
        </a:p>
      </xdr:txBody>
    </xdr:sp>
    <xdr:clientData/>
  </xdr:twoCellAnchor>
  <xdr:twoCellAnchor>
    <xdr:from>
      <xdr:col>12</xdr:col>
      <xdr:colOff>190501</xdr:colOff>
      <xdr:row>0</xdr:row>
      <xdr:rowOff>76200</xdr:rowOff>
    </xdr:from>
    <xdr:to>
      <xdr:col>13</xdr:col>
      <xdr:colOff>200025</xdr:colOff>
      <xdr:row>0</xdr:row>
      <xdr:rowOff>638175</xdr:rowOff>
    </xdr:to>
    <xdr:sp macro="[0]!Range_enregistrement" textlink="">
      <xdr:nvSpPr>
        <xdr:cNvPr id="17" name="Rectangle à coins arrondis 16"/>
        <xdr:cNvSpPr/>
      </xdr:nvSpPr>
      <xdr:spPr>
        <a:xfrm>
          <a:off x="10810876" y="76200"/>
          <a:ext cx="771524" cy="561975"/>
        </a:xfrm>
        <a:prstGeom prst="roundRect">
          <a:avLst/>
        </a:prstGeom>
        <a:solidFill>
          <a:srgbClr val="C0C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ysClr val="windowText" lastClr="000000"/>
              </a:solidFill>
            </a:rPr>
            <a:t>Enreg.</a:t>
          </a:r>
        </a:p>
        <a:p>
          <a:pPr algn="ctr"/>
          <a:r>
            <a:rPr lang="fr-FR" sz="1100" b="0">
              <a:solidFill>
                <a:sysClr val="windowText" lastClr="000000"/>
              </a:solidFill>
            </a:rPr>
            <a:t>Surveil.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ssiad%20sans%20macro/MedissiadSource%20sans%20mac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ez-moi"/>
      <sheetName val=" identification SSIAD"/>
      <sheetName val="organisation coordination"/>
      <sheetName val="prescription"/>
      <sheetName val="Dispensation"/>
      <sheetName val="transport &amp; stockage"/>
      <sheetName val="administration aide à la prise"/>
      <sheetName val="enregistrement surveillance"/>
      <sheetName val="Synthèses"/>
      <sheetName val="résultats"/>
      <sheetName val="Plan d'actions 1"/>
      <sheetName val="Plan d'actions 2"/>
      <sheetName val="Plan d'actions 3"/>
      <sheetName val="Evaluation1"/>
      <sheetName val="Evaluation2"/>
      <sheetName val="Evaluation3"/>
      <sheetName val="Détail1"/>
      <sheetName val="Détail2"/>
      <sheetName val="Détail3"/>
    </sheetNames>
    <sheetDataSet>
      <sheetData sheetId="0">
        <row r="2">
          <cell r="B2" t="str">
            <v>SSIAD</v>
          </cell>
          <cell r="E2" t="str">
            <v>jamais</v>
          </cell>
        </row>
        <row r="3">
          <cell r="B3" t="str">
            <v>SPASAD</v>
          </cell>
          <cell r="E3" t="str">
            <v>rarement</v>
          </cell>
        </row>
        <row r="4">
          <cell r="B4" t="str">
            <v>SAMSAH</v>
          </cell>
          <cell r="E4" t="str">
            <v>fréquemment</v>
          </cell>
        </row>
        <row r="5">
          <cell r="E5" t="str">
            <v>toujours</v>
          </cell>
        </row>
        <row r="6">
          <cell r="E6" t="str">
            <v>Non concerné</v>
          </cell>
        </row>
        <row r="8">
          <cell r="E8" t="str">
            <v>OUI</v>
          </cell>
        </row>
        <row r="9">
          <cell r="E9" t="str">
            <v>NON</v>
          </cell>
        </row>
        <row r="10">
          <cell r="E10" t="str">
            <v>Non concerné</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2:F10"/>
  <sheetViews>
    <sheetView workbookViewId="0">
      <selection activeCell="E13" sqref="E13"/>
    </sheetView>
  </sheetViews>
  <sheetFormatPr baseColWidth="10" defaultRowHeight="15" x14ac:dyDescent="0.25"/>
  <cols>
    <col min="5" max="5" width="13.42578125" bestFit="1" customWidth="1"/>
  </cols>
  <sheetData>
    <row r="2" spans="2:6" x14ac:dyDescent="0.25">
      <c r="B2" t="s">
        <v>13</v>
      </c>
      <c r="E2" t="s">
        <v>19</v>
      </c>
    </row>
    <row r="3" spans="2:6" x14ac:dyDescent="0.25">
      <c r="B3" t="s">
        <v>14</v>
      </c>
      <c r="E3" t="s">
        <v>21</v>
      </c>
    </row>
    <row r="4" spans="2:6" x14ac:dyDescent="0.25">
      <c r="B4" t="s">
        <v>93</v>
      </c>
      <c r="E4" t="s">
        <v>20</v>
      </c>
    </row>
    <row r="5" spans="2:6" x14ac:dyDescent="0.25">
      <c r="E5" t="s">
        <v>22</v>
      </c>
    </row>
    <row r="6" spans="2:6" x14ac:dyDescent="0.25">
      <c r="E6" t="s">
        <v>117</v>
      </c>
      <c r="F6" t="s">
        <v>100</v>
      </c>
    </row>
    <row r="8" spans="2:6" x14ac:dyDescent="0.25">
      <c r="B8" t="s">
        <v>16</v>
      </c>
      <c r="E8" t="s">
        <v>45</v>
      </c>
    </row>
    <row r="9" spans="2:6" x14ac:dyDescent="0.25">
      <c r="B9" t="s">
        <v>17</v>
      </c>
      <c r="E9" t="s">
        <v>46</v>
      </c>
    </row>
    <row r="10" spans="2:6" x14ac:dyDescent="0.25">
      <c r="B10" t="s">
        <v>18</v>
      </c>
      <c r="E10" t="s">
        <v>117</v>
      </c>
      <c r="F10" t="s">
        <v>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FFFF00"/>
    <pageSetUpPr fitToPage="1"/>
  </sheetPr>
  <dimension ref="D3:N38"/>
  <sheetViews>
    <sheetView workbookViewId="0">
      <selection activeCell="G37" sqref="G37"/>
    </sheetView>
  </sheetViews>
  <sheetFormatPr baseColWidth="10" defaultRowHeight="15" x14ac:dyDescent="0.25"/>
  <cols>
    <col min="1" max="8" width="11.42578125" style="124"/>
    <col min="9" max="9" width="14.42578125" style="124" customWidth="1"/>
    <col min="10" max="10" width="11.42578125" style="124"/>
    <col min="11" max="11" width="14.42578125" style="124" customWidth="1"/>
    <col min="12" max="12" width="11.42578125" style="124"/>
    <col min="13" max="13" width="14.42578125" style="124" customWidth="1"/>
    <col min="14" max="16384" width="11.42578125" style="124"/>
  </cols>
  <sheetData>
    <row r="3" spans="4:13" ht="15.75" thickBot="1" x14ac:dyDescent="0.3"/>
    <row r="4" spans="4:13" x14ac:dyDescent="0.25">
      <c r="G4" s="231" t="s">
        <v>140</v>
      </c>
      <c r="H4" s="232"/>
      <c r="I4" s="232"/>
      <c r="J4" s="232"/>
      <c r="K4" s="233"/>
    </row>
    <row r="5" spans="4:13" x14ac:dyDescent="0.25">
      <c r="G5" s="234"/>
      <c r="H5" s="235"/>
      <c r="I5" s="235"/>
      <c r="J5" s="235"/>
      <c r="K5" s="236"/>
    </row>
    <row r="6" spans="4:13" ht="15.75" thickBot="1" x14ac:dyDescent="0.3">
      <c r="G6" s="237"/>
      <c r="H6" s="238"/>
      <c r="I6" s="238"/>
      <c r="J6" s="238"/>
      <c r="K6" s="239"/>
    </row>
    <row r="8" spans="4:13" x14ac:dyDescent="0.25">
      <c r="F8" s="240" t="s">
        <v>145</v>
      </c>
      <c r="G8" s="240"/>
      <c r="H8" s="240"/>
      <c r="I8" s="240"/>
      <c r="J8" s="240"/>
      <c r="K8" s="240"/>
      <c r="L8" s="240"/>
    </row>
    <row r="9" spans="4:13" x14ac:dyDescent="0.25">
      <c r="F9" s="240"/>
      <c r="G9" s="240"/>
      <c r="H9" s="240"/>
      <c r="I9" s="240"/>
      <c r="J9" s="240"/>
      <c r="K9" s="240"/>
      <c r="L9" s="240"/>
    </row>
    <row r="11" spans="4:13" x14ac:dyDescent="0.25">
      <c r="D11" s="241" t="s">
        <v>142</v>
      </c>
      <c r="E11" s="241"/>
      <c r="F11" s="241"/>
      <c r="G11" s="241"/>
      <c r="I11" s="245" t="s">
        <v>163</v>
      </c>
      <c r="J11" s="245"/>
      <c r="K11" s="245"/>
      <c r="L11" s="245"/>
      <c r="M11" s="245"/>
    </row>
    <row r="12" spans="4:13" x14ac:dyDescent="0.25">
      <c r="D12" s="241"/>
      <c r="E12" s="241"/>
      <c r="F12" s="241"/>
      <c r="G12" s="241"/>
      <c r="I12" s="245"/>
      <c r="J12" s="245"/>
      <c r="K12" s="245"/>
      <c r="L12" s="245"/>
      <c r="M12" s="245"/>
    </row>
    <row r="13" spans="4:13" x14ac:dyDescent="0.25">
      <c r="D13" s="241"/>
      <c r="E13" s="241"/>
      <c r="F13" s="241"/>
      <c r="G13" s="241"/>
      <c r="I13" s="245"/>
      <c r="J13" s="245"/>
      <c r="K13" s="245"/>
      <c r="L13" s="245"/>
      <c r="M13" s="245"/>
    </row>
    <row r="14" spans="4:13" s="167" customFormat="1" ht="18.75" x14ac:dyDescent="0.25">
      <c r="D14" s="170"/>
      <c r="E14" s="170"/>
      <c r="F14" s="170"/>
      <c r="G14" s="170"/>
      <c r="H14" s="33"/>
      <c r="I14" s="171"/>
      <c r="J14" s="171"/>
      <c r="K14" s="171"/>
      <c r="L14" s="171"/>
      <c r="M14" s="171"/>
    </row>
    <row r="15" spans="4:13" s="167" customFormat="1" ht="18.75" x14ac:dyDescent="0.25">
      <c r="D15" s="170"/>
      <c r="E15" s="170"/>
      <c r="F15" s="170"/>
      <c r="G15" s="170"/>
      <c r="H15" s="33"/>
      <c r="I15" s="171"/>
      <c r="J15" s="171"/>
      <c r="K15" s="171"/>
      <c r="L15" s="171"/>
      <c r="M15" s="171"/>
    </row>
    <row r="16" spans="4:13" x14ac:dyDescent="0.25">
      <c r="D16" s="127"/>
      <c r="E16" s="127"/>
      <c r="F16" s="127"/>
      <c r="G16" s="127"/>
    </row>
    <row r="17" spans="4:14" x14ac:dyDescent="0.25">
      <c r="D17" s="127"/>
      <c r="E17" s="127"/>
      <c r="F17" s="127"/>
      <c r="G17" s="127"/>
    </row>
    <row r="18" spans="4:14" ht="18" x14ac:dyDescent="0.25">
      <c r="D18" s="244" t="s">
        <v>141</v>
      </c>
      <c r="E18" s="244"/>
      <c r="F18" s="244"/>
      <c r="G18" s="244"/>
      <c r="I18" s="128" t="str">
        <f>résultats!D5</f>
        <v/>
      </c>
      <c r="J18" s="129"/>
      <c r="K18" s="130" t="str">
        <f>résultats!F5</f>
        <v/>
      </c>
      <c r="L18" s="129"/>
      <c r="M18" s="131" t="str">
        <f>résultats!H5</f>
        <v/>
      </c>
    </row>
    <row r="19" spans="4:14" ht="15.75" thickBot="1" x14ac:dyDescent="0.3">
      <c r="D19" s="127"/>
      <c r="E19" s="127"/>
      <c r="F19" s="127"/>
      <c r="G19" s="127"/>
    </row>
    <row r="20" spans="4:14" ht="15.75" thickTop="1" x14ac:dyDescent="0.25">
      <c r="D20" s="242" t="s">
        <v>143</v>
      </c>
      <c r="E20" s="242"/>
      <c r="F20" s="242"/>
      <c r="G20" s="242"/>
      <c r="I20" s="246" t="s">
        <v>165</v>
      </c>
      <c r="K20" s="249" t="s">
        <v>166</v>
      </c>
      <c r="M20" s="252" t="s">
        <v>167</v>
      </c>
    </row>
    <row r="21" spans="4:14" x14ac:dyDescent="0.25">
      <c r="D21" s="242"/>
      <c r="E21" s="242"/>
      <c r="F21" s="242"/>
      <c r="G21" s="242"/>
      <c r="I21" s="247"/>
      <c r="K21" s="250"/>
      <c r="M21" s="253"/>
    </row>
    <row r="22" spans="4:14" ht="15.75" thickBot="1" x14ac:dyDescent="0.3">
      <c r="D22" s="242"/>
      <c r="E22" s="242"/>
      <c r="F22" s="242"/>
      <c r="G22" s="242"/>
      <c r="I22" s="248"/>
      <c r="K22" s="251"/>
      <c r="M22" s="254"/>
    </row>
    <row r="23" spans="4:14" ht="15.75" thickTop="1" x14ac:dyDescent="0.25">
      <c r="D23" s="127"/>
      <c r="E23" s="127"/>
      <c r="F23" s="127"/>
      <c r="G23" s="127"/>
    </row>
    <row r="24" spans="4:14" x14ac:dyDescent="0.25">
      <c r="D24" s="127"/>
      <c r="E24" s="127"/>
      <c r="F24" s="127"/>
      <c r="G24" s="127"/>
    </row>
    <row r="25" spans="4:14" ht="15.75" hidden="1" thickTop="1" x14ac:dyDescent="0.25">
      <c r="D25" s="243" t="s">
        <v>144</v>
      </c>
      <c r="E25" s="243"/>
      <c r="F25" s="243"/>
      <c r="G25" s="243"/>
      <c r="I25" s="249" t="s">
        <v>168</v>
      </c>
      <c r="K25" s="246" t="s">
        <v>169</v>
      </c>
      <c r="M25" s="252" t="s">
        <v>170</v>
      </c>
    </row>
    <row r="26" spans="4:14" hidden="1" x14ac:dyDescent="0.25">
      <c r="D26" s="243"/>
      <c r="E26" s="243"/>
      <c r="F26" s="243"/>
      <c r="G26" s="243"/>
      <c r="I26" s="250"/>
      <c r="K26" s="247"/>
      <c r="M26" s="253"/>
    </row>
    <row r="27" spans="4:14" ht="15.75" hidden="1" thickBot="1" x14ac:dyDescent="0.3">
      <c r="D27" s="243"/>
      <c r="E27" s="243"/>
      <c r="F27" s="243"/>
      <c r="G27" s="243"/>
      <c r="I27" s="251"/>
      <c r="K27" s="248"/>
      <c r="M27" s="254"/>
    </row>
    <row r="28" spans="4:14" ht="15.75" hidden="1" thickTop="1" x14ac:dyDescent="0.25"/>
    <row r="29" spans="4:14" ht="15.75" thickBot="1" x14ac:dyDescent="0.3">
      <c r="H29" s="172"/>
      <c r="I29" s="172"/>
      <c r="J29" s="172"/>
      <c r="K29" s="172"/>
      <c r="L29" s="172"/>
      <c r="M29" s="172"/>
      <c r="N29" s="172"/>
    </row>
    <row r="30" spans="4:14" ht="15.75" thickTop="1" x14ac:dyDescent="0.25">
      <c r="H30" s="172"/>
      <c r="I30" s="220" t="s">
        <v>171</v>
      </c>
      <c r="J30" s="172"/>
      <c r="K30" s="223" t="s">
        <v>172</v>
      </c>
      <c r="L30" s="172"/>
      <c r="M30" s="226" t="s">
        <v>173</v>
      </c>
      <c r="N30" s="172"/>
    </row>
    <row r="31" spans="4:14" x14ac:dyDescent="0.25">
      <c r="H31" s="172"/>
      <c r="I31" s="221"/>
      <c r="J31" s="172"/>
      <c r="K31" s="224"/>
      <c r="L31" s="172"/>
      <c r="M31" s="227"/>
      <c r="N31" s="172"/>
    </row>
    <row r="32" spans="4:14" ht="15.75" thickBot="1" x14ac:dyDescent="0.3">
      <c r="H32" s="172"/>
      <c r="I32" s="222"/>
      <c r="J32" s="172"/>
      <c r="K32" s="225"/>
      <c r="L32" s="172"/>
      <c r="M32" s="228"/>
      <c r="N32" s="172"/>
    </row>
    <row r="33" spans="8:14" ht="15.75" thickTop="1" x14ac:dyDescent="0.25">
      <c r="H33" s="172"/>
      <c r="I33" s="229" t="s">
        <v>182</v>
      </c>
      <c r="J33" s="230"/>
      <c r="K33" s="230"/>
      <c r="L33" s="230"/>
      <c r="M33" s="230"/>
      <c r="N33" s="172"/>
    </row>
    <row r="34" spans="8:14" ht="15.75" thickBot="1" x14ac:dyDescent="0.3">
      <c r="H34" s="172"/>
      <c r="I34" s="230"/>
      <c r="J34" s="230"/>
      <c r="K34" s="230"/>
      <c r="L34" s="230"/>
      <c r="M34" s="230"/>
      <c r="N34" s="172"/>
    </row>
    <row r="35" spans="8:14" ht="15.75" thickTop="1" x14ac:dyDescent="0.25">
      <c r="H35" s="172"/>
      <c r="I35" s="220" t="s">
        <v>176</v>
      </c>
      <c r="J35" s="172"/>
      <c r="K35" s="223" t="s">
        <v>174</v>
      </c>
      <c r="L35" s="172"/>
      <c r="M35" s="226" t="s">
        <v>175</v>
      </c>
      <c r="N35" s="172"/>
    </row>
    <row r="36" spans="8:14" x14ac:dyDescent="0.25">
      <c r="H36" s="172"/>
      <c r="I36" s="221"/>
      <c r="J36" s="172"/>
      <c r="K36" s="224"/>
      <c r="L36" s="172"/>
      <c r="M36" s="227"/>
      <c r="N36" s="172"/>
    </row>
    <row r="37" spans="8:14" ht="15.75" thickBot="1" x14ac:dyDescent="0.3">
      <c r="H37" s="172"/>
      <c r="I37" s="222"/>
      <c r="J37" s="172"/>
      <c r="K37" s="225"/>
      <c r="L37" s="172"/>
      <c r="M37" s="228"/>
      <c r="N37" s="172"/>
    </row>
    <row r="38" spans="8:14" ht="15.75" thickTop="1" x14ac:dyDescent="0.25">
      <c r="H38" s="172"/>
      <c r="I38" s="172"/>
      <c r="J38" s="172"/>
      <c r="K38" s="172"/>
      <c r="L38" s="172"/>
      <c r="M38" s="172"/>
      <c r="N38" s="172"/>
    </row>
  </sheetData>
  <sheetProtection selectLockedCells="1"/>
  <mergeCells count="20">
    <mergeCell ref="G4:K6"/>
    <mergeCell ref="F8:L9"/>
    <mergeCell ref="D11:G13"/>
    <mergeCell ref="D20:G22"/>
    <mergeCell ref="D25:G27"/>
    <mergeCell ref="D18:G18"/>
    <mergeCell ref="I11:M13"/>
    <mergeCell ref="I20:I22"/>
    <mergeCell ref="K20:K22"/>
    <mergeCell ref="M20:M22"/>
    <mergeCell ref="I25:I27"/>
    <mergeCell ref="K25:K27"/>
    <mergeCell ref="M25:M27"/>
    <mergeCell ref="I30:I32"/>
    <mergeCell ref="K30:K32"/>
    <mergeCell ref="M30:M32"/>
    <mergeCell ref="I35:I37"/>
    <mergeCell ref="K35:K37"/>
    <mergeCell ref="M35:M37"/>
    <mergeCell ref="I33:M34"/>
  </mergeCells>
  <hyperlinks>
    <hyperlink ref="I11:M13" location="résultats!A1" display="Cliquez sur ce lien pour accéder à l'onglet &quot;Résultats&quot;"/>
    <hyperlink ref="I20:I22" location="'Plan d''actions'!A1" display="Plan d'actions 1"/>
    <hyperlink ref="K20:K22" location="'Plan d''actions2'!A1" display="Plan d'actions 2"/>
    <hyperlink ref="M20:M22" location="'Plan d''actions3'!A1" display="Plan d'actions 3"/>
    <hyperlink ref="I25:I27" location="'Plan d''actions bis'!A1" display="Plan d'action bis 1"/>
    <hyperlink ref="K25:K27" location="'Plan d''actions bis2'!A1" display="Plan d'action bis 2"/>
    <hyperlink ref="M25:M27" location="'Plan d''actions bis3'!A1" display="Plan d'action bis 3"/>
    <hyperlink ref="I30:I32" location="Evaluation1!A1" display="Evaluation 1"/>
    <hyperlink ref="K30:K32" location="Evaluation2!A1" display="Evaluation 2"/>
    <hyperlink ref="M30:M32" location="Evaluation3!A1" display="Evaluation 3"/>
    <hyperlink ref="I35:I37" location="Détail1!A1" display="Détails 1 "/>
    <hyperlink ref="K35:K37" location="Détail2!A1" display="Détails 2"/>
    <hyperlink ref="M35:M37" location="Détail3!A1" display="Détails 3"/>
  </hyperlinks>
  <pageMargins left="0.70866141732283472" right="0.70866141732283472" top="0.74803149606299213" bottom="0.74803149606299213" header="0.31496062992125984" footer="0.31496062992125984"/>
  <pageSetup paperSize="9" scale="7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FF33CC"/>
    <pageSetUpPr fitToPage="1"/>
  </sheetPr>
  <dimension ref="A1:V54"/>
  <sheetViews>
    <sheetView showGridLines="0" workbookViewId="0">
      <selection activeCell="G37" sqref="G37"/>
    </sheetView>
  </sheetViews>
  <sheetFormatPr baseColWidth="10" defaultRowHeight="15" x14ac:dyDescent="0.25"/>
  <cols>
    <col min="1" max="1" width="25.85546875" customWidth="1"/>
    <col min="3" max="3" width="17.42578125" customWidth="1"/>
    <col min="4" max="4" width="7.42578125" customWidth="1"/>
    <col min="6" max="6" width="7.5703125" customWidth="1"/>
    <col min="8" max="8" width="7.5703125" customWidth="1"/>
    <col min="9" max="9" width="11.85546875" customWidth="1"/>
    <col min="10" max="10" width="4.5703125" style="117" customWidth="1"/>
    <col min="11" max="11" width="11.85546875" customWidth="1"/>
    <col min="13" max="13" width="10.42578125" customWidth="1"/>
    <col min="14" max="14" width="3.42578125" customWidth="1"/>
    <col min="15" max="15" width="13.42578125" customWidth="1"/>
    <col min="16" max="16" width="22.28515625" customWidth="1"/>
    <col min="17" max="17" width="3.5703125" customWidth="1"/>
    <col min="19" max="19" width="22" customWidth="1"/>
    <col min="20" max="20" width="17.42578125" customWidth="1"/>
  </cols>
  <sheetData>
    <row r="1" spans="1:20" ht="15.75" thickBot="1" x14ac:dyDescent="0.3"/>
    <row r="2" spans="1:20" x14ac:dyDescent="0.25">
      <c r="A2" s="96"/>
      <c r="B2" s="266" t="s">
        <v>164</v>
      </c>
      <c r="C2" s="267"/>
      <c r="D2" s="268"/>
      <c r="E2" s="54"/>
      <c r="F2" s="54"/>
      <c r="G2" s="54"/>
      <c r="H2" s="54"/>
      <c r="I2" s="54"/>
      <c r="J2" s="54"/>
      <c r="K2" s="54"/>
      <c r="L2" s="54"/>
      <c r="M2" s="54"/>
      <c r="N2" s="54"/>
      <c r="O2" s="54"/>
      <c r="P2" s="54"/>
      <c r="Q2" s="54"/>
      <c r="R2" s="54"/>
      <c r="S2" s="54"/>
      <c r="T2" s="54"/>
    </row>
    <row r="3" spans="1:20" ht="15.75" thickBot="1" x14ac:dyDescent="0.3">
      <c r="A3" s="96"/>
      <c r="B3" s="269"/>
      <c r="C3" s="270"/>
      <c r="D3" s="271"/>
      <c r="E3" s="54"/>
      <c r="F3" s="54"/>
      <c r="G3" s="54"/>
      <c r="H3" s="54"/>
      <c r="I3" s="54"/>
      <c r="J3" s="54"/>
      <c r="K3" s="263" t="str">
        <f>D5</f>
        <v/>
      </c>
      <c r="L3" s="264"/>
      <c r="M3" s="264"/>
      <c r="N3" s="54"/>
      <c r="O3" s="274" t="str">
        <f>F5</f>
        <v/>
      </c>
      <c r="P3" s="275"/>
      <c r="Q3" s="54"/>
      <c r="R3" s="276" t="str">
        <f>H5</f>
        <v/>
      </c>
      <c r="S3" s="277"/>
      <c r="T3" s="54"/>
    </row>
    <row r="4" spans="1:20" ht="15.75" thickBot="1" x14ac:dyDescent="0.3">
      <c r="A4" s="96"/>
      <c r="B4" s="54"/>
      <c r="C4" s="54"/>
      <c r="D4" s="54"/>
      <c r="E4" s="54"/>
      <c r="F4" s="54"/>
      <c r="G4" s="54"/>
      <c r="H4" s="54"/>
      <c r="I4" s="54"/>
      <c r="J4" s="54"/>
      <c r="K4" s="54"/>
      <c r="L4" s="54"/>
      <c r="M4" s="54"/>
      <c r="N4" s="54"/>
      <c r="O4" s="54"/>
      <c r="P4" s="54"/>
      <c r="Q4" s="54"/>
      <c r="R4" s="54"/>
      <c r="S4" s="54"/>
      <c r="T4" s="54"/>
    </row>
    <row r="5" spans="1:20" ht="15" customHeight="1" x14ac:dyDescent="0.25">
      <c r="A5" s="96"/>
      <c r="B5" s="278" t="s">
        <v>120</v>
      </c>
      <c r="C5" s="279"/>
      <c r="D5" s="282" t="str">
        <f>IF(' identification SSIAD'!D6="","",' identification SSIAD'!D6)</f>
        <v/>
      </c>
      <c r="E5" s="283"/>
      <c r="F5" s="285" t="str">
        <f>IF(' identification SSIAD'!D7="","",' identification SSIAD'!D7)</f>
        <v/>
      </c>
      <c r="G5" s="286"/>
      <c r="H5" s="272" t="str">
        <f>IF(' identification SSIAD'!D8="","",' identification SSIAD'!D8)</f>
        <v/>
      </c>
      <c r="I5" s="273"/>
      <c r="J5" s="118"/>
      <c r="K5" s="54"/>
      <c r="M5" s="54"/>
      <c r="N5" s="54"/>
      <c r="P5" s="54"/>
      <c r="Q5" s="54"/>
      <c r="T5" s="54"/>
    </row>
    <row r="6" spans="1:20" x14ac:dyDescent="0.25">
      <c r="A6" s="96"/>
      <c r="B6" s="280"/>
      <c r="C6" s="281"/>
      <c r="D6" s="284"/>
      <c r="E6" s="284"/>
      <c r="F6" s="287"/>
      <c r="G6" s="287"/>
      <c r="H6" s="294"/>
      <c r="I6" s="295"/>
      <c r="J6" s="118"/>
      <c r="K6" s="54"/>
      <c r="M6" s="54"/>
      <c r="N6" s="54"/>
      <c r="P6" s="54"/>
      <c r="Q6" s="54"/>
      <c r="T6" s="54"/>
    </row>
    <row r="7" spans="1:20" ht="30" customHeight="1" x14ac:dyDescent="0.25">
      <c r="A7" s="96"/>
      <c r="B7" s="255" t="s">
        <v>130</v>
      </c>
      <c r="C7" s="256"/>
      <c r="D7" s="4">
        <f>'organisation coordination'!H6</f>
        <v>0</v>
      </c>
      <c r="E7" s="79" t="str">
        <f>IF(SUM(D$7:D$10)=0,"",D7/SUM(D$7:D$10))</f>
        <v/>
      </c>
      <c r="F7" s="4">
        <f>'organisation coordination'!K6</f>
        <v>0</v>
      </c>
      <c r="G7" s="79" t="str">
        <f>IF(SUM(F$7:F$10)=0,"",F7/SUM(F$7:F$10))</f>
        <v/>
      </c>
      <c r="H7" s="4">
        <f>'organisation coordination'!N6</f>
        <v>0</v>
      </c>
      <c r="I7" s="52" t="str">
        <f>IF(SUM(H$7:H$10)=0,"",H7/SUM(H$7:H$10))</f>
        <v/>
      </c>
      <c r="J7" s="98"/>
      <c r="K7" s="54"/>
      <c r="M7" s="54"/>
      <c r="N7" s="54"/>
      <c r="P7" s="54"/>
      <c r="Q7" s="54"/>
      <c r="T7" s="54"/>
    </row>
    <row r="8" spans="1:20" ht="30" customHeight="1" x14ac:dyDescent="0.25">
      <c r="A8" s="96"/>
      <c r="B8" s="255" t="s">
        <v>131</v>
      </c>
      <c r="C8" s="256"/>
      <c r="D8" s="4">
        <f>'organisation coordination'!H4</f>
        <v>0</v>
      </c>
      <c r="E8" s="80" t="str">
        <f>IF(SUM(D$7:D$10)=0,"",D8/SUM(D$7:D$10))</f>
        <v/>
      </c>
      <c r="F8" s="4">
        <f>'organisation coordination'!K4</f>
        <v>0</v>
      </c>
      <c r="G8" s="80" t="str">
        <f>IF(SUM(F$7:F$10)=0,"",F8/SUM(F$7:F$10))</f>
        <v/>
      </c>
      <c r="H8" s="4">
        <f>'organisation coordination'!N4</f>
        <v>0</v>
      </c>
      <c r="I8" s="48" t="str">
        <f>IF(SUM(H$7:H$10)=0,"",H8/SUM(H$7:H$10))</f>
        <v/>
      </c>
      <c r="J8" s="98"/>
      <c r="K8" s="54"/>
      <c r="M8" s="54"/>
      <c r="N8" s="54"/>
      <c r="P8" s="54"/>
      <c r="Q8" s="54"/>
      <c r="T8" s="54"/>
    </row>
    <row r="9" spans="1:20" ht="30" customHeight="1" x14ac:dyDescent="0.25">
      <c r="A9" s="96"/>
      <c r="B9" s="255" t="s">
        <v>132</v>
      </c>
      <c r="C9" s="256"/>
      <c r="D9" s="4">
        <f>'organisation coordination'!H3</f>
        <v>0</v>
      </c>
      <c r="E9" s="81" t="str">
        <f t="shared" ref="E9:E10" si="0">IF(SUM(D$7:D$10)=0,"",D9/SUM(D$7:D$10))</f>
        <v/>
      </c>
      <c r="F9" s="4">
        <f>'organisation coordination'!K3</f>
        <v>0</v>
      </c>
      <c r="G9" s="81" t="str">
        <f>IF(SUM(F$7:F$10)=0,"",F9/SUM(F$7:F$10))</f>
        <v/>
      </c>
      <c r="H9" s="4">
        <f>'organisation coordination'!N3</f>
        <v>0</v>
      </c>
      <c r="I9" s="49" t="str">
        <f>IF(SUM(H$7:H$10)=0,"",H9/SUM(H$7:H$10))</f>
        <v/>
      </c>
      <c r="J9" s="98"/>
      <c r="K9" s="54"/>
      <c r="M9" s="54"/>
      <c r="N9" s="54"/>
      <c r="P9" s="54"/>
      <c r="Q9" s="54"/>
      <c r="T9" s="54"/>
    </row>
    <row r="10" spans="1:20" ht="30" customHeight="1" thickBot="1" x14ac:dyDescent="0.3">
      <c r="A10" s="96"/>
      <c r="B10" s="261" t="s">
        <v>138</v>
      </c>
      <c r="C10" s="262"/>
      <c r="D10" s="15">
        <f>'organisation coordination'!H2</f>
        <v>0</v>
      </c>
      <c r="E10" s="82" t="str">
        <f t="shared" si="0"/>
        <v/>
      </c>
      <c r="F10" s="15">
        <f>'organisation coordination'!K2</f>
        <v>0</v>
      </c>
      <c r="G10" s="82" t="str">
        <f>IF(SUM(F$7:F$10)=0,"",F10/SUM(F$7:F$10))</f>
        <v/>
      </c>
      <c r="H10" s="15">
        <f>'organisation coordination'!N2</f>
        <v>0</v>
      </c>
      <c r="I10" s="50" t="str">
        <f>IF(SUM(H$7:H$10)=0,"",H10/SUM(H$7:H$10))</f>
        <v/>
      </c>
      <c r="J10" s="98"/>
      <c r="K10" s="54"/>
      <c r="M10" s="54"/>
      <c r="N10" s="54"/>
      <c r="P10" s="54"/>
      <c r="Q10" s="54"/>
      <c r="T10" s="54"/>
    </row>
    <row r="11" spans="1:20" ht="15.75" thickBot="1" x14ac:dyDescent="0.3">
      <c r="A11" s="96"/>
      <c r="B11" s="54"/>
      <c r="C11" s="54"/>
      <c r="D11" s="54"/>
      <c r="E11" s="54"/>
      <c r="F11" s="54"/>
      <c r="G11" s="54"/>
      <c r="H11" s="54"/>
      <c r="I11" s="54"/>
      <c r="J11" s="54"/>
      <c r="K11" s="54"/>
      <c r="L11" s="54"/>
      <c r="M11" s="54"/>
      <c r="N11" s="54"/>
      <c r="O11" s="54"/>
      <c r="P11" s="54"/>
      <c r="Q11" s="54"/>
      <c r="R11" s="54"/>
      <c r="S11" s="54"/>
      <c r="T11" s="54"/>
    </row>
    <row r="12" spans="1:20" ht="29.25" customHeight="1" x14ac:dyDescent="0.25">
      <c r="A12" s="96"/>
      <c r="B12" s="293" t="s">
        <v>122</v>
      </c>
      <c r="C12" s="258"/>
      <c r="D12" s="282" t="str">
        <f>D5</f>
        <v/>
      </c>
      <c r="E12" s="283"/>
      <c r="F12" s="285" t="str">
        <f>F5</f>
        <v/>
      </c>
      <c r="G12" s="286"/>
      <c r="H12" s="272" t="str">
        <f>H5</f>
        <v/>
      </c>
      <c r="I12" s="273"/>
      <c r="J12" s="118"/>
      <c r="K12" s="54"/>
      <c r="L12" s="54"/>
      <c r="M12" s="54"/>
      <c r="N12" s="54"/>
      <c r="O12" s="54"/>
      <c r="P12" s="54"/>
      <c r="Q12" s="54"/>
      <c r="R12" s="54"/>
      <c r="S12" s="54"/>
      <c r="T12" s="54"/>
    </row>
    <row r="13" spans="1:20" ht="33.75" customHeight="1" x14ac:dyDescent="0.25">
      <c r="A13" s="96"/>
      <c r="B13" s="255" t="s">
        <v>130</v>
      </c>
      <c r="C13" s="256"/>
      <c r="D13" s="4">
        <f>prescription!H5</f>
        <v>0</v>
      </c>
      <c r="E13" s="52" t="str">
        <f>IF(SUM(D$13:D$16)=0,"",D13/SUM(D$13:D$16))</f>
        <v/>
      </c>
      <c r="F13" s="4">
        <f>prescription!K5</f>
        <v>0</v>
      </c>
      <c r="G13" s="52" t="str">
        <f>IF(SUM(F$13:F$16)=0,"",F13/SUM(F$13:F$16))</f>
        <v/>
      </c>
      <c r="H13" s="4">
        <f>prescription!N5</f>
        <v>0</v>
      </c>
      <c r="I13" s="52" t="str">
        <f>IF(SUM(H$13:H$16)=0,"",H13/SUM(H$13:H$16))</f>
        <v/>
      </c>
      <c r="J13" s="98"/>
      <c r="K13" s="54"/>
      <c r="L13" s="54"/>
      <c r="M13" s="54"/>
      <c r="N13" s="54"/>
      <c r="O13" s="54"/>
      <c r="P13" s="54"/>
      <c r="Q13" s="54"/>
      <c r="R13" s="54"/>
      <c r="S13" s="54"/>
      <c r="T13" s="54"/>
    </row>
    <row r="14" spans="1:20" ht="30" customHeight="1" x14ac:dyDescent="0.25">
      <c r="A14" s="96"/>
      <c r="B14" s="255" t="s">
        <v>131</v>
      </c>
      <c r="C14" s="256"/>
      <c r="D14" s="4">
        <f>prescription!H4</f>
        <v>0</v>
      </c>
      <c r="E14" s="48" t="str">
        <f>IF(SUM(D$13:D$16)=0,"",D14/SUM(D$13:D$16))</f>
        <v/>
      </c>
      <c r="F14" s="4">
        <f>prescription!K4</f>
        <v>0</v>
      </c>
      <c r="G14" s="48" t="str">
        <f>IF(SUM(F$13:F$16)=0,"",F14/SUM(F$13:F$16))</f>
        <v/>
      </c>
      <c r="H14" s="4">
        <f>prescription!N4</f>
        <v>0</v>
      </c>
      <c r="I14" s="48" t="str">
        <f>IF(SUM(H$13:H$16)=0,"",H14/SUM(H$13:H$16))</f>
        <v/>
      </c>
      <c r="J14" s="98"/>
      <c r="K14" s="54"/>
      <c r="L14" s="54"/>
      <c r="M14" s="54"/>
      <c r="N14" s="54"/>
      <c r="O14" s="54"/>
      <c r="P14" s="54"/>
      <c r="Q14" s="54"/>
      <c r="R14" s="54"/>
      <c r="S14" s="54"/>
      <c r="T14" s="54"/>
    </row>
    <row r="15" spans="1:20" ht="30" customHeight="1" x14ac:dyDescent="0.25">
      <c r="A15" s="96"/>
      <c r="B15" s="255" t="s">
        <v>132</v>
      </c>
      <c r="C15" s="256"/>
      <c r="D15" s="4">
        <f>prescription!H3</f>
        <v>0</v>
      </c>
      <c r="E15" s="49" t="str">
        <f>IF(SUM(D$13:D$16)=0,"",D15/SUM(D$13:D$16))</f>
        <v/>
      </c>
      <c r="F15" s="4">
        <f>prescription!K3</f>
        <v>0</v>
      </c>
      <c r="G15" s="49" t="str">
        <f>IF(SUM(F$13:F$16)=0,"",F15/SUM(F$13:F$16))</f>
        <v/>
      </c>
      <c r="H15" s="4">
        <f>prescription!N3</f>
        <v>0</v>
      </c>
      <c r="I15" s="49" t="str">
        <f>IF(SUM(H$13:H$16)=0,"",H15/SUM(H$13:H$16))</f>
        <v/>
      </c>
      <c r="J15" s="98"/>
      <c r="K15" s="54"/>
      <c r="L15" s="54"/>
      <c r="M15" s="54"/>
      <c r="N15" s="54"/>
      <c r="O15" s="54"/>
      <c r="P15" s="54"/>
      <c r="Q15" s="54"/>
      <c r="R15" s="54"/>
      <c r="S15" s="54"/>
      <c r="T15" s="54"/>
    </row>
    <row r="16" spans="1:20" ht="30" customHeight="1" thickBot="1" x14ac:dyDescent="0.3">
      <c r="A16" s="96"/>
      <c r="B16" s="261" t="s">
        <v>138</v>
      </c>
      <c r="C16" s="262"/>
      <c r="D16" s="15">
        <f>prescription!H2</f>
        <v>0</v>
      </c>
      <c r="E16" s="50" t="str">
        <f>IF(SUM(D$13:D$16)=0,"",D16/SUM(D$13:D$16))</f>
        <v/>
      </c>
      <c r="F16" s="15">
        <f>prescription!K2</f>
        <v>0</v>
      </c>
      <c r="G16" s="50" t="str">
        <f>IF(SUM(F$13:F$16)=0,"",F16/SUM(F$13:F$16))</f>
        <v/>
      </c>
      <c r="H16" s="15">
        <f>prescription!N2</f>
        <v>0</v>
      </c>
      <c r="I16" s="50" t="str">
        <f>IF(SUM(H$13:H$16)=0,"",H16/SUM(H$13:H$16))</f>
        <v/>
      </c>
      <c r="J16" s="98"/>
      <c r="K16" s="54"/>
      <c r="L16" s="54"/>
      <c r="M16" s="54"/>
      <c r="N16" s="54"/>
      <c r="O16" s="54"/>
      <c r="P16" s="54"/>
      <c r="Q16" s="54"/>
      <c r="R16" s="54"/>
      <c r="S16" s="54"/>
      <c r="T16" s="54"/>
    </row>
    <row r="17" spans="1:20" ht="14.25" customHeight="1" thickBot="1" x14ac:dyDescent="0.3">
      <c r="A17" s="96"/>
      <c r="B17" s="99"/>
      <c r="C17" s="99"/>
      <c r="D17" s="97"/>
      <c r="E17" s="98"/>
      <c r="F17" s="97"/>
      <c r="G17" s="98"/>
      <c r="H17" s="97"/>
      <c r="I17" s="98"/>
      <c r="J17" s="98"/>
      <c r="K17" s="54"/>
      <c r="L17" s="54"/>
      <c r="M17" s="54"/>
      <c r="N17" s="54"/>
      <c r="O17" s="54"/>
      <c r="P17" s="54"/>
      <c r="Q17" s="54"/>
      <c r="R17" s="54"/>
      <c r="S17" s="54"/>
      <c r="T17" s="54"/>
    </row>
    <row r="18" spans="1:20" ht="27.75" customHeight="1" x14ac:dyDescent="0.25">
      <c r="A18" s="96"/>
      <c r="B18" s="292" t="s">
        <v>121</v>
      </c>
      <c r="C18" s="258"/>
      <c r="D18" s="288" t="str">
        <f>D5</f>
        <v/>
      </c>
      <c r="E18" s="289"/>
      <c r="F18" s="290" t="str">
        <f>F5</f>
        <v/>
      </c>
      <c r="G18" s="291"/>
      <c r="H18" s="298" t="str">
        <f>H5</f>
        <v/>
      </c>
      <c r="I18" s="299"/>
      <c r="J18" s="118"/>
      <c r="K18" s="54"/>
      <c r="L18" s="54"/>
      <c r="M18" s="54"/>
      <c r="N18" s="54"/>
      <c r="O18" s="54"/>
      <c r="P18" s="54"/>
      <c r="Q18" s="54"/>
      <c r="R18" s="54"/>
      <c r="S18" s="54"/>
      <c r="T18" s="54"/>
    </row>
    <row r="19" spans="1:20" ht="32.25" customHeight="1" x14ac:dyDescent="0.25">
      <c r="A19" s="96"/>
      <c r="B19" s="255" t="s">
        <v>130</v>
      </c>
      <c r="C19" s="256"/>
      <c r="D19" s="4">
        <f>Dispensation!H5</f>
        <v>0</v>
      </c>
      <c r="E19" s="52" t="str">
        <f>IF(SUM(D$19:D$22)=0,"",D19/SUM(D$19:D$22))</f>
        <v/>
      </c>
      <c r="F19" s="4">
        <f>Dispensation!K5</f>
        <v>0</v>
      </c>
      <c r="G19" s="52" t="str">
        <f>IF(SUM(F$19:F$22)=0,"",F19/SUM(F$19:F$22))</f>
        <v/>
      </c>
      <c r="H19" s="4">
        <f>Dispensation!N5</f>
        <v>0</v>
      </c>
      <c r="I19" s="52" t="str">
        <f>IF(SUM(H$19:H$22)=0,"",H19/SUM(H$19:H$22))</f>
        <v/>
      </c>
      <c r="J19" s="98"/>
      <c r="K19" s="54"/>
      <c r="L19" s="54"/>
      <c r="M19" s="54"/>
      <c r="N19" s="54"/>
      <c r="O19" s="54"/>
      <c r="P19" s="54"/>
      <c r="Q19" s="54"/>
      <c r="R19" s="54"/>
      <c r="S19" s="54"/>
      <c r="T19" s="54"/>
    </row>
    <row r="20" spans="1:20" ht="30" customHeight="1" x14ac:dyDescent="0.25">
      <c r="A20" s="96"/>
      <c r="B20" s="255" t="s">
        <v>131</v>
      </c>
      <c r="C20" s="256"/>
      <c r="D20" s="4">
        <f>Dispensation!H4</f>
        <v>0</v>
      </c>
      <c r="E20" s="48" t="str">
        <f>IF(SUM(D$19:D$22)=0,"",D20/SUM(D$19:D$22))</f>
        <v/>
      </c>
      <c r="F20" s="4">
        <f>Dispensation!K4</f>
        <v>0</v>
      </c>
      <c r="G20" s="48" t="str">
        <f>IF(SUM(F$19:F$22)=0,"",F20/SUM(F$19:F$22))</f>
        <v/>
      </c>
      <c r="H20" s="4">
        <f>Dispensation!N4</f>
        <v>0</v>
      </c>
      <c r="I20" s="48" t="str">
        <f>IF(SUM(H$19:H$22)=0,"",H20/SUM(H$19:H$22))</f>
        <v/>
      </c>
      <c r="J20" s="98"/>
      <c r="K20" s="54"/>
      <c r="L20" s="54"/>
      <c r="M20" s="54"/>
      <c r="N20" s="54"/>
      <c r="O20" s="54"/>
      <c r="P20" s="54"/>
      <c r="Q20" s="54"/>
      <c r="R20" s="54"/>
      <c r="S20" s="54"/>
      <c r="T20" s="54"/>
    </row>
    <row r="21" spans="1:20" ht="30" customHeight="1" x14ac:dyDescent="0.25">
      <c r="A21" s="96"/>
      <c r="B21" s="255" t="s">
        <v>132</v>
      </c>
      <c r="C21" s="256"/>
      <c r="D21" s="4">
        <f>Dispensation!H3</f>
        <v>0</v>
      </c>
      <c r="E21" s="49" t="str">
        <f>IF(SUM(D$19:D$22)=0,"",D21/SUM(D$19:D$22))</f>
        <v/>
      </c>
      <c r="F21" s="4">
        <f>Dispensation!K3</f>
        <v>0</v>
      </c>
      <c r="G21" s="49" t="str">
        <f>IF(SUM(F$19:F$22)=0,"",F21/SUM(F$19:F$22))</f>
        <v/>
      </c>
      <c r="H21" s="4">
        <f>Dispensation!N3</f>
        <v>0</v>
      </c>
      <c r="I21" s="49" t="str">
        <f>IF(SUM(H$19:H$22)=0,"",H21/SUM(H$19:H$22))</f>
        <v/>
      </c>
      <c r="J21" s="98"/>
      <c r="K21" s="54"/>
      <c r="L21" s="54"/>
      <c r="M21" s="54"/>
      <c r="N21" s="54"/>
      <c r="O21" s="54"/>
      <c r="P21" s="54"/>
      <c r="Q21" s="54"/>
      <c r="R21" s="54"/>
      <c r="S21" s="54"/>
      <c r="T21" s="54"/>
    </row>
    <row r="22" spans="1:20" ht="30" customHeight="1" thickBot="1" x14ac:dyDescent="0.3">
      <c r="A22" s="96"/>
      <c r="B22" s="261" t="s">
        <v>138</v>
      </c>
      <c r="C22" s="262"/>
      <c r="D22" s="15">
        <f>Dispensation!H2</f>
        <v>0</v>
      </c>
      <c r="E22" s="50" t="str">
        <f>IF(SUM(D$19:D$22)=0,"",D22/SUM(D$19:D$22))</f>
        <v/>
      </c>
      <c r="F22" s="15">
        <f>Dispensation!K2</f>
        <v>0</v>
      </c>
      <c r="G22" s="50" t="str">
        <f>IF(SUM(F$19:F$22)=0,"",F22/SUM(F$19:F$22))</f>
        <v/>
      </c>
      <c r="H22" s="15">
        <f>Dispensation!N2</f>
        <v>0</v>
      </c>
      <c r="I22" s="50" t="str">
        <f>IF(SUM(H$19:H$22)=0,"",H22/SUM(H$19:H$22))</f>
        <v/>
      </c>
      <c r="J22" s="98"/>
      <c r="K22" s="54"/>
      <c r="L22" s="54"/>
      <c r="M22" s="54"/>
      <c r="N22" s="54"/>
      <c r="O22" s="54"/>
      <c r="P22" s="54"/>
      <c r="Q22" s="54"/>
      <c r="R22" s="54"/>
      <c r="S22" s="54"/>
      <c r="T22" s="54"/>
    </row>
    <row r="23" spans="1:20" ht="16.5" customHeight="1" thickBot="1" x14ac:dyDescent="0.3">
      <c r="A23" s="96"/>
      <c r="B23" s="99"/>
      <c r="C23" s="99"/>
      <c r="D23" s="97"/>
      <c r="E23" s="98"/>
      <c r="F23" s="97"/>
      <c r="G23" s="98"/>
      <c r="H23" s="97"/>
      <c r="I23" s="98"/>
      <c r="J23" s="98"/>
      <c r="K23" s="54"/>
      <c r="L23" s="54"/>
      <c r="M23" s="54"/>
      <c r="N23" s="54"/>
      <c r="O23" s="54"/>
      <c r="P23" s="54"/>
      <c r="Q23" s="54"/>
      <c r="R23" s="54"/>
      <c r="S23" s="54"/>
      <c r="T23" s="54"/>
    </row>
    <row r="24" spans="1:20" ht="35.25" customHeight="1" x14ac:dyDescent="0.25">
      <c r="A24" s="96"/>
      <c r="B24" s="265" t="s">
        <v>123</v>
      </c>
      <c r="C24" s="258"/>
      <c r="D24" s="288" t="str">
        <f>D12</f>
        <v/>
      </c>
      <c r="E24" s="289"/>
      <c r="F24" s="290" t="str">
        <f>F12</f>
        <v/>
      </c>
      <c r="G24" s="291"/>
      <c r="H24" s="298" t="str">
        <f>H12</f>
        <v/>
      </c>
      <c r="I24" s="299"/>
      <c r="J24" s="118"/>
      <c r="K24" s="54"/>
      <c r="N24" s="54"/>
      <c r="Q24" s="54"/>
      <c r="S24" s="54"/>
      <c r="T24" s="54"/>
    </row>
    <row r="25" spans="1:20" ht="30" customHeight="1" x14ac:dyDescent="0.25">
      <c r="A25" s="96"/>
      <c r="B25" s="255" t="s">
        <v>130</v>
      </c>
      <c r="C25" s="256"/>
      <c r="D25" s="4">
        <f>'transport &amp; stockage'!H5</f>
        <v>0</v>
      </c>
      <c r="E25" s="52" t="str">
        <f>IF(SUM(D$25:D$28)=0,"",D25/SUM(D$25:D$28))</f>
        <v/>
      </c>
      <c r="F25" s="4">
        <f>'transport &amp; stockage'!K5</f>
        <v>0</v>
      </c>
      <c r="G25" s="52" t="str">
        <f>IF(SUM(F$25:F$28)=0,"",F25/SUM(F$25:F$28))</f>
        <v/>
      </c>
      <c r="H25" s="4">
        <f>'transport &amp; stockage'!N5</f>
        <v>0</v>
      </c>
      <c r="I25" s="52" t="str">
        <f>IF(SUM(H$25:H$28)=0,"",H25/SUM(H$25:H$28))</f>
        <v/>
      </c>
      <c r="J25" s="98"/>
      <c r="K25" s="54"/>
      <c r="N25" s="54"/>
      <c r="Q25" s="54"/>
      <c r="S25" s="54"/>
      <c r="T25" s="54"/>
    </row>
    <row r="26" spans="1:20" ht="30" customHeight="1" x14ac:dyDescent="0.25">
      <c r="A26" s="96"/>
      <c r="B26" s="255" t="s">
        <v>131</v>
      </c>
      <c r="C26" s="256"/>
      <c r="D26" s="4">
        <f>'transport &amp; stockage'!H4</f>
        <v>0</v>
      </c>
      <c r="E26" s="48" t="str">
        <f>IF(SUM(D$25:D$28)=0,"",D26/SUM(D$25:D$28))</f>
        <v/>
      </c>
      <c r="F26" s="4">
        <f>'transport &amp; stockage'!K4</f>
        <v>0</v>
      </c>
      <c r="G26" s="48" t="str">
        <f>IF(SUM(F$25:F$28)=0,"",F26/SUM(F$25:F$28))</f>
        <v/>
      </c>
      <c r="H26" s="4">
        <f>'transport &amp; stockage'!N4</f>
        <v>0</v>
      </c>
      <c r="I26" s="48" t="str">
        <f>IF(SUM(H$25:H$28)=0,"",H26/SUM(H$25:H$28))</f>
        <v/>
      </c>
      <c r="J26" s="98"/>
      <c r="K26" s="54"/>
      <c r="N26" s="54"/>
      <c r="Q26" s="54"/>
      <c r="S26" s="54"/>
      <c r="T26" s="54"/>
    </row>
    <row r="27" spans="1:20" ht="30" customHeight="1" x14ac:dyDescent="0.25">
      <c r="A27" s="96"/>
      <c r="B27" s="255" t="s">
        <v>132</v>
      </c>
      <c r="C27" s="256"/>
      <c r="D27" s="4">
        <f>'transport &amp; stockage'!H3</f>
        <v>0</v>
      </c>
      <c r="E27" s="49" t="str">
        <f>IF(SUM(D$25:D$28)=0,"",D27/SUM(D$25:D$28))</f>
        <v/>
      </c>
      <c r="F27" s="4">
        <f>'transport &amp; stockage'!K3</f>
        <v>0</v>
      </c>
      <c r="G27" s="49" t="str">
        <f>IF(SUM(F$25:F$28)=0,"",F27/SUM(F$25:F$28))</f>
        <v/>
      </c>
      <c r="H27" s="4">
        <f>'transport &amp; stockage'!N3</f>
        <v>0</v>
      </c>
      <c r="I27" s="49" t="str">
        <f>IF(SUM(H$25:H$28)=0,"",H27/SUM(H$25:H$28))</f>
        <v/>
      </c>
      <c r="J27" s="98"/>
      <c r="K27" s="54"/>
      <c r="N27" s="54"/>
      <c r="Q27" s="54"/>
      <c r="S27" s="54"/>
      <c r="T27" s="54"/>
    </row>
    <row r="28" spans="1:20" ht="30" customHeight="1" thickBot="1" x14ac:dyDescent="0.3">
      <c r="A28" s="96"/>
      <c r="B28" s="261" t="s">
        <v>138</v>
      </c>
      <c r="C28" s="262"/>
      <c r="D28" s="15">
        <f>'transport &amp; stockage'!H2</f>
        <v>0</v>
      </c>
      <c r="E28" s="50" t="str">
        <f>IF(SUM(D$25:D$28)=0,"",D28/SUM(D$25:D$28))</f>
        <v/>
      </c>
      <c r="F28" s="15">
        <f>'transport &amp; stockage'!K2</f>
        <v>0</v>
      </c>
      <c r="G28" s="50" t="str">
        <f>IF(SUM(F$25:F$28)=0,"",F28/SUM(F$25:F$28))</f>
        <v/>
      </c>
      <c r="H28" s="15">
        <f>'transport &amp; stockage'!N2</f>
        <v>0</v>
      </c>
      <c r="I28" s="50" t="str">
        <f>IF(SUM(H$25:H$28)=0,"",H28/SUM(H$25:H$28))</f>
        <v/>
      </c>
      <c r="J28" s="98"/>
      <c r="K28" s="54"/>
      <c r="N28" s="54"/>
      <c r="Q28" s="54"/>
      <c r="S28" s="54"/>
      <c r="T28" s="54"/>
    </row>
    <row r="29" spans="1:20" ht="15.75" thickBot="1" x14ac:dyDescent="0.3">
      <c r="A29" s="96"/>
      <c r="B29" s="54"/>
      <c r="C29" s="54"/>
      <c r="D29" s="54"/>
      <c r="E29" s="54"/>
      <c r="F29" s="54"/>
      <c r="G29" s="54"/>
      <c r="H29" s="54"/>
      <c r="I29" s="54"/>
      <c r="J29" s="54"/>
      <c r="K29" s="54"/>
      <c r="L29" s="54"/>
      <c r="M29" s="54"/>
      <c r="N29" s="54"/>
      <c r="O29" s="54"/>
      <c r="P29" s="54"/>
      <c r="Q29" s="54"/>
      <c r="R29" s="54"/>
      <c r="S29" s="54"/>
      <c r="T29" s="54"/>
    </row>
    <row r="30" spans="1:20" ht="35.25" customHeight="1" x14ac:dyDescent="0.25">
      <c r="A30" s="96"/>
      <c r="B30" s="257" t="s">
        <v>124</v>
      </c>
      <c r="C30" s="258"/>
      <c r="D30" s="288" t="str">
        <f>D18</f>
        <v/>
      </c>
      <c r="E30" s="289"/>
      <c r="F30" s="290" t="str">
        <f>F18</f>
        <v/>
      </c>
      <c r="G30" s="291"/>
      <c r="H30" s="298" t="str">
        <f>H18</f>
        <v/>
      </c>
      <c r="I30" s="299"/>
      <c r="J30" s="118"/>
      <c r="K30" s="54"/>
      <c r="N30" s="54"/>
      <c r="Q30" s="54"/>
      <c r="T30" s="54"/>
    </row>
    <row r="31" spans="1:20" ht="30" customHeight="1" x14ac:dyDescent="0.25">
      <c r="A31" s="96"/>
      <c r="B31" s="255" t="s">
        <v>130</v>
      </c>
      <c r="C31" s="256"/>
      <c r="D31" s="4">
        <f>'administration aide à la prise'!H5</f>
        <v>0</v>
      </c>
      <c r="E31" s="51" t="str">
        <f>IF(SUM(D$31:D$34)=0,"",D31/SUM(D$31:D$34))</f>
        <v/>
      </c>
      <c r="F31" s="4">
        <f>'administration aide à la prise'!K5</f>
        <v>0</v>
      </c>
      <c r="G31" s="51" t="str">
        <f>IF(SUM(F$31:F$34)=0,"",F31/SUM(F$31:F$34))</f>
        <v/>
      </c>
      <c r="H31" s="4">
        <f>'administration aide à la prise'!N5</f>
        <v>0</v>
      </c>
      <c r="I31" s="51" t="str">
        <f>IF(SUM(H$31:H$34)=0,"",H31/SUM(H$31:H$34))</f>
        <v/>
      </c>
      <c r="J31" s="119"/>
      <c r="K31" s="54"/>
      <c r="N31" s="54"/>
      <c r="Q31" s="54"/>
      <c r="T31" s="54"/>
    </row>
    <row r="32" spans="1:20" ht="30" customHeight="1" x14ac:dyDescent="0.25">
      <c r="A32" s="96"/>
      <c r="B32" s="255" t="s">
        <v>131</v>
      </c>
      <c r="C32" s="256"/>
      <c r="D32" s="4">
        <f>'administration aide à la prise'!H4</f>
        <v>0</v>
      </c>
      <c r="E32" s="48" t="str">
        <f t="shared" ref="E32:E34" si="1">IF(SUM(D$31:D$34)=0,"",D32/SUM(D$31:D$34))</f>
        <v/>
      </c>
      <c r="F32" s="4">
        <f>'administration aide à la prise'!K4</f>
        <v>0</v>
      </c>
      <c r="G32" s="48" t="str">
        <f t="shared" ref="G32:G34" si="2">IF(SUM(F$31:F$34)=0,"",F32/SUM(F$31:F$34))</f>
        <v/>
      </c>
      <c r="H32" s="4">
        <f>'administration aide à la prise'!N4</f>
        <v>0</v>
      </c>
      <c r="I32" s="48" t="str">
        <f t="shared" ref="I32:I34" si="3">IF(SUM(H$31:H$34)=0,"",H32/SUM(H$31:H$34))</f>
        <v/>
      </c>
      <c r="J32" s="98"/>
      <c r="K32" s="54"/>
      <c r="N32" s="54"/>
      <c r="Q32" s="54"/>
      <c r="T32" s="54"/>
    </row>
    <row r="33" spans="1:20" ht="29.25" customHeight="1" x14ac:dyDescent="0.25">
      <c r="A33" s="96"/>
      <c r="B33" s="255" t="s">
        <v>132</v>
      </c>
      <c r="C33" s="256"/>
      <c r="D33" s="4">
        <f>'administration aide à la prise'!H3</f>
        <v>0</v>
      </c>
      <c r="E33" s="49" t="str">
        <f t="shared" si="1"/>
        <v/>
      </c>
      <c r="F33" s="4">
        <f>'administration aide à la prise'!K3</f>
        <v>0</v>
      </c>
      <c r="G33" s="49" t="str">
        <f t="shared" si="2"/>
        <v/>
      </c>
      <c r="H33" s="4">
        <f>'administration aide à la prise'!N3</f>
        <v>0</v>
      </c>
      <c r="I33" s="49" t="str">
        <f t="shared" si="3"/>
        <v/>
      </c>
      <c r="J33" s="98"/>
      <c r="K33" s="54"/>
      <c r="N33" s="54"/>
      <c r="Q33" s="54"/>
      <c r="T33" s="54"/>
    </row>
    <row r="34" spans="1:20" ht="30.75" customHeight="1" thickBot="1" x14ac:dyDescent="0.3">
      <c r="A34" s="96"/>
      <c r="B34" s="261" t="s">
        <v>138</v>
      </c>
      <c r="C34" s="262"/>
      <c r="D34" s="15">
        <f>'administration aide à la prise'!H2</f>
        <v>0</v>
      </c>
      <c r="E34" s="50" t="str">
        <f t="shared" si="1"/>
        <v/>
      </c>
      <c r="F34" s="15">
        <f>'administration aide à la prise'!K2</f>
        <v>0</v>
      </c>
      <c r="G34" s="50" t="str">
        <f t="shared" si="2"/>
        <v/>
      </c>
      <c r="H34" s="15">
        <f>'administration aide à la prise'!N2</f>
        <v>0</v>
      </c>
      <c r="I34" s="50" t="str">
        <f t="shared" si="3"/>
        <v/>
      </c>
      <c r="J34" s="98"/>
      <c r="K34" s="54"/>
      <c r="N34" s="54"/>
      <c r="Q34" s="54"/>
      <c r="T34" s="54"/>
    </row>
    <row r="35" spans="1:20" ht="15.75" thickBot="1" x14ac:dyDescent="0.3">
      <c r="A35" s="96"/>
      <c r="B35" s="54"/>
      <c r="C35" s="54"/>
      <c r="D35" s="54"/>
      <c r="E35" s="54"/>
      <c r="F35" s="54"/>
      <c r="G35" s="54"/>
      <c r="H35" s="54"/>
      <c r="I35" s="54"/>
      <c r="J35" s="54"/>
      <c r="K35" s="54"/>
      <c r="L35" s="54"/>
      <c r="M35" s="54"/>
      <c r="N35" s="54"/>
      <c r="O35" s="54"/>
      <c r="P35" s="54"/>
      <c r="Q35" s="54"/>
      <c r="R35" s="54"/>
      <c r="S35" s="54"/>
      <c r="T35" s="54"/>
    </row>
    <row r="36" spans="1:20" ht="31.5" customHeight="1" x14ac:dyDescent="0.25">
      <c r="A36" s="96"/>
      <c r="B36" s="259" t="s">
        <v>125</v>
      </c>
      <c r="C36" s="260"/>
      <c r="D36" s="288" t="str">
        <f>D24</f>
        <v/>
      </c>
      <c r="E36" s="289"/>
      <c r="F36" s="290" t="str">
        <f>F24</f>
        <v/>
      </c>
      <c r="G36" s="291"/>
      <c r="H36" s="298" t="str">
        <f>H24</f>
        <v/>
      </c>
      <c r="I36" s="299"/>
      <c r="J36" s="118"/>
      <c r="K36" s="54"/>
      <c r="L36" s="54"/>
      <c r="M36" s="54"/>
      <c r="N36" s="54"/>
      <c r="O36" s="54"/>
      <c r="P36" s="54"/>
      <c r="Q36" s="54"/>
      <c r="R36" s="54"/>
      <c r="S36" s="54"/>
      <c r="T36" s="54"/>
    </row>
    <row r="37" spans="1:20" ht="33.75" customHeight="1" x14ac:dyDescent="0.25">
      <c r="A37" s="96"/>
      <c r="B37" s="255" t="s">
        <v>130</v>
      </c>
      <c r="C37" s="256"/>
      <c r="D37" s="4">
        <f>'enregistrement surveillance'!H5</f>
        <v>0</v>
      </c>
      <c r="E37" s="52" t="str">
        <f>IF(SUM(D$37:D$40)=0,"",D37/SUM(D$37:D$40))</f>
        <v/>
      </c>
      <c r="F37" s="4">
        <f>'enregistrement surveillance'!K5</f>
        <v>0</v>
      </c>
      <c r="G37" s="52" t="str">
        <f>IF(SUM(F$37:F$40)=0,"",F37/SUM(F$37:F$40))</f>
        <v/>
      </c>
      <c r="H37" s="4">
        <f>'enregistrement surveillance'!N5</f>
        <v>0</v>
      </c>
      <c r="I37" s="52" t="str">
        <f>IF(SUM(H$37:H$40)=0,"",H37/SUM(H$37:H$40))</f>
        <v/>
      </c>
      <c r="J37" s="98"/>
      <c r="K37" s="54"/>
      <c r="L37" s="54"/>
      <c r="M37" s="54"/>
      <c r="N37" s="54"/>
      <c r="O37" s="54"/>
      <c r="P37" s="54"/>
      <c r="Q37" s="54"/>
      <c r="R37" s="54"/>
      <c r="S37" s="54"/>
      <c r="T37" s="54"/>
    </row>
    <row r="38" spans="1:20" ht="30.75" customHeight="1" x14ac:dyDescent="0.25">
      <c r="A38" s="96"/>
      <c r="B38" s="255" t="s">
        <v>131</v>
      </c>
      <c r="C38" s="256"/>
      <c r="D38" s="4">
        <f>'enregistrement surveillance'!H4</f>
        <v>0</v>
      </c>
      <c r="E38" s="48" t="str">
        <f>IF(SUM(D$37:D$40)=0,"",D38/SUM(D$37:D$40))</f>
        <v/>
      </c>
      <c r="F38" s="4">
        <f>'enregistrement surveillance'!K4</f>
        <v>0</v>
      </c>
      <c r="G38" s="48" t="str">
        <f>IF(SUM(F$37:F$40)=0,"",F38/SUM(F$37:F$40))</f>
        <v/>
      </c>
      <c r="H38" s="4">
        <f>'enregistrement surveillance'!N4</f>
        <v>0</v>
      </c>
      <c r="I38" s="48" t="str">
        <f>IF(SUM(H$37:H$40)=0,"",H38/SUM(H$37:H$40))</f>
        <v/>
      </c>
      <c r="J38" s="98"/>
      <c r="K38" s="54"/>
      <c r="L38" s="54"/>
      <c r="M38" s="54"/>
      <c r="N38" s="54"/>
      <c r="O38" s="54"/>
      <c r="P38" s="54"/>
      <c r="Q38" s="54"/>
      <c r="R38" s="54"/>
      <c r="S38" s="54"/>
      <c r="T38" s="54"/>
    </row>
    <row r="39" spans="1:20" ht="30.75" customHeight="1" x14ac:dyDescent="0.25">
      <c r="A39" s="96"/>
      <c r="B39" s="255" t="s">
        <v>132</v>
      </c>
      <c r="C39" s="256"/>
      <c r="D39" s="4">
        <f>'enregistrement surveillance'!H3</f>
        <v>0</v>
      </c>
      <c r="E39" s="49" t="str">
        <f>IF(SUM(D$37:D$40)=0,"",D39/SUM(D$37:D$40))</f>
        <v/>
      </c>
      <c r="F39" s="4">
        <f>'enregistrement surveillance'!K3</f>
        <v>0</v>
      </c>
      <c r="G39" s="49" t="str">
        <f>IF(SUM(F$37:F$40)=0,"",F39/SUM(F$37:F$40))</f>
        <v/>
      </c>
      <c r="H39" s="4">
        <f>'enregistrement surveillance'!N3</f>
        <v>0</v>
      </c>
      <c r="I39" s="49" t="str">
        <f>IF(SUM(H$37:H$40)=0,"",H39/SUM(H$37:H$40))</f>
        <v/>
      </c>
      <c r="J39" s="98"/>
      <c r="K39" s="54"/>
      <c r="L39" s="54"/>
      <c r="M39" s="54"/>
      <c r="N39" s="54"/>
      <c r="O39" s="54"/>
      <c r="P39" s="54"/>
      <c r="Q39" s="54"/>
      <c r="R39" s="54"/>
      <c r="S39" s="54"/>
      <c r="T39" s="54"/>
    </row>
    <row r="40" spans="1:20" ht="30.75" customHeight="1" thickBot="1" x14ac:dyDescent="0.3">
      <c r="A40" s="96"/>
      <c r="B40" s="261" t="s">
        <v>138</v>
      </c>
      <c r="C40" s="262"/>
      <c r="D40" s="15">
        <f>'enregistrement surveillance'!H2</f>
        <v>0</v>
      </c>
      <c r="E40" s="50" t="str">
        <f>IF(SUM(D$37:D$40)=0,"",D40/SUM(D$37:D$40))</f>
        <v/>
      </c>
      <c r="F40" s="15">
        <f>'enregistrement surveillance'!K2</f>
        <v>0</v>
      </c>
      <c r="G40" s="50" t="str">
        <f>IF(SUM(F$37:F$40)=0,"",F40/SUM(F$37:F$40))</f>
        <v/>
      </c>
      <c r="H40" s="15">
        <f>'enregistrement surveillance'!N2</f>
        <v>0</v>
      </c>
      <c r="I40" s="50" t="str">
        <f>IF(SUM(H$37:H$40)=0,"",H40/SUM(H$37:H$40))</f>
        <v/>
      </c>
      <c r="J40" s="98"/>
      <c r="K40" s="54"/>
      <c r="L40" s="54"/>
      <c r="M40" s="54"/>
      <c r="N40" s="54"/>
      <c r="O40" s="54"/>
      <c r="P40" s="54"/>
      <c r="Q40" s="54"/>
      <c r="R40" s="54"/>
      <c r="S40" s="54"/>
      <c r="T40" s="54"/>
    </row>
    <row r="41" spans="1:20" ht="13.5" customHeight="1" x14ac:dyDescent="0.25">
      <c r="A41" s="96"/>
      <c r="B41" s="54"/>
      <c r="C41" s="54"/>
      <c r="D41" s="54"/>
      <c r="E41" s="54"/>
      <c r="F41" s="54"/>
      <c r="G41" s="54"/>
      <c r="H41" s="54"/>
      <c r="I41" s="54"/>
      <c r="J41" s="54"/>
      <c r="K41" s="54"/>
      <c r="L41" s="54"/>
      <c r="M41" s="54"/>
      <c r="N41" s="54"/>
      <c r="O41" s="54"/>
      <c r="P41" s="54"/>
      <c r="Q41" s="54"/>
      <c r="R41" s="54"/>
      <c r="S41" s="54"/>
      <c r="T41" s="54"/>
    </row>
    <row r="42" spans="1:20" x14ac:dyDescent="0.25">
      <c r="A42" s="101"/>
      <c r="B42" s="55"/>
      <c r="C42" s="55"/>
      <c r="D42" s="55"/>
      <c r="E42" s="55"/>
      <c r="F42" s="55"/>
      <c r="G42" s="55"/>
      <c r="H42" s="55"/>
      <c r="I42" s="55"/>
      <c r="J42" s="55"/>
      <c r="K42" s="55"/>
      <c r="L42" s="55"/>
      <c r="M42" s="55"/>
      <c r="N42" s="55"/>
      <c r="O42" s="55"/>
      <c r="P42" s="55"/>
      <c r="Q42" s="55"/>
      <c r="R42" s="55"/>
      <c r="S42" s="55"/>
      <c r="T42" s="55"/>
    </row>
    <row r="43" spans="1:20" x14ac:dyDescent="0.25">
      <c r="A43" s="101"/>
      <c r="B43" s="55"/>
      <c r="C43" s="55"/>
      <c r="D43" s="55"/>
      <c r="E43" s="55"/>
      <c r="F43" s="55"/>
      <c r="G43" s="55"/>
      <c r="H43" s="55"/>
      <c r="I43" s="55"/>
      <c r="J43" s="55"/>
      <c r="K43" s="263" t="str">
        <f>K3</f>
        <v/>
      </c>
      <c r="L43" s="264"/>
      <c r="M43" s="264"/>
      <c r="N43" s="55"/>
      <c r="O43" s="274" t="str">
        <f>O3</f>
        <v/>
      </c>
      <c r="P43" s="275"/>
      <c r="Q43" s="55"/>
      <c r="R43" s="276" t="str">
        <f>R3</f>
        <v/>
      </c>
      <c r="S43" s="277"/>
      <c r="T43" s="55"/>
    </row>
    <row r="44" spans="1:20" ht="15.75" thickBot="1" x14ac:dyDescent="0.3">
      <c r="A44" s="101"/>
      <c r="B44" s="55"/>
      <c r="C44" s="55"/>
      <c r="D44" s="55"/>
      <c r="E44" s="55"/>
      <c r="F44" s="55"/>
      <c r="G44" s="55"/>
      <c r="H44" s="55"/>
      <c r="I44" s="55"/>
      <c r="J44" s="55"/>
      <c r="K44" s="55"/>
      <c r="L44" s="55"/>
      <c r="M44" s="55"/>
      <c r="N44" s="55"/>
      <c r="O44" s="55"/>
      <c r="P44" s="55"/>
      <c r="Q44" s="55"/>
      <c r="R44" s="55"/>
      <c r="S44" s="55"/>
      <c r="T44" s="55"/>
    </row>
    <row r="45" spans="1:20" ht="31.5" customHeight="1" x14ac:dyDescent="0.25">
      <c r="A45" s="101"/>
      <c r="B45" s="300" t="s">
        <v>118</v>
      </c>
      <c r="C45" s="301"/>
      <c r="D45" s="288" t="str">
        <f>D36</f>
        <v/>
      </c>
      <c r="E45" s="302"/>
      <c r="F45" s="303" t="str">
        <f>F36</f>
        <v/>
      </c>
      <c r="G45" s="304"/>
      <c r="H45" s="305" t="str">
        <f>H36</f>
        <v/>
      </c>
      <c r="I45" s="306"/>
      <c r="J45" s="120"/>
      <c r="K45" s="55"/>
      <c r="N45" s="55"/>
      <c r="Q45" s="55"/>
      <c r="R45" s="55"/>
      <c r="T45" s="55"/>
    </row>
    <row r="46" spans="1:20" ht="30" customHeight="1" x14ac:dyDescent="0.25">
      <c r="A46" s="101"/>
      <c r="B46" s="296" t="s">
        <v>130</v>
      </c>
      <c r="C46" s="297"/>
      <c r="D46" s="46">
        <f>D7+D13+D19+D25+D31+D37</f>
        <v>0</v>
      </c>
      <c r="E46" s="53" t="str">
        <f>IF(SUM(D$46:D$49)=0,"",D46/SUM(D$46:D$49))</f>
        <v/>
      </c>
      <c r="F46" s="46">
        <f>F7+F13+F19+F25+F31+F37</f>
        <v>0</v>
      </c>
      <c r="G46" s="53" t="str">
        <f>IF(SUM(F$46:F$49)=0,"",F46/SUM(F$46:F$49))</f>
        <v/>
      </c>
      <c r="H46" s="46">
        <f>H7+H13+H19+H25+H31+H37</f>
        <v>0</v>
      </c>
      <c r="I46" s="53" t="str">
        <f>IF(SUM(H$46:H$49)=0,"",H46/SUM(H$46:H$49))</f>
        <v/>
      </c>
      <c r="J46" s="121"/>
      <c r="K46" s="55"/>
      <c r="N46" s="55"/>
      <c r="Q46" s="55"/>
      <c r="R46" s="55"/>
      <c r="T46" s="55"/>
    </row>
    <row r="47" spans="1:20" ht="29.25" customHeight="1" x14ac:dyDescent="0.25">
      <c r="A47" s="101"/>
      <c r="B47" s="255" t="s">
        <v>131</v>
      </c>
      <c r="C47" s="256"/>
      <c r="D47" s="4">
        <f>D8+D20+D32+D38</f>
        <v>0</v>
      </c>
      <c r="E47" s="48" t="str">
        <f t="shared" ref="E47:E49" si="4">IF(SUM(D$46:D$49)=0,"",D47/SUM(D$46:D$49))</f>
        <v/>
      </c>
      <c r="F47" s="4">
        <f>F8+F20+F32+F38</f>
        <v>0</v>
      </c>
      <c r="G47" s="48" t="str">
        <f t="shared" ref="G47:G49" si="5">IF(SUM(F$46:F$49)=0,"",F47/SUM(F$46:F$49))</f>
        <v/>
      </c>
      <c r="H47" s="4">
        <f>H8+H20+H32+H38</f>
        <v>0</v>
      </c>
      <c r="I47" s="48" t="str">
        <f t="shared" ref="I47:I49" si="6">IF(SUM(H$46:H$49)=0,"",H47/SUM(H$46:H$49))</f>
        <v/>
      </c>
      <c r="J47" s="121"/>
      <c r="K47" s="55"/>
      <c r="N47" s="55"/>
      <c r="Q47" s="55"/>
      <c r="R47" s="55"/>
      <c r="T47" s="55"/>
    </row>
    <row r="48" spans="1:20" ht="29.25" customHeight="1" x14ac:dyDescent="0.25">
      <c r="A48" s="101"/>
      <c r="B48" s="255" t="s">
        <v>132</v>
      </c>
      <c r="C48" s="256"/>
      <c r="D48" s="4">
        <f>D9+D21+D33+D39</f>
        <v>0</v>
      </c>
      <c r="E48" s="49" t="str">
        <f t="shared" si="4"/>
        <v/>
      </c>
      <c r="F48" s="4">
        <f>F9+F21+F33+F39</f>
        <v>0</v>
      </c>
      <c r="G48" s="49" t="str">
        <f t="shared" si="5"/>
        <v/>
      </c>
      <c r="H48" s="4">
        <f>H9+H21+H33+H39</f>
        <v>0</v>
      </c>
      <c r="I48" s="49" t="str">
        <f t="shared" si="6"/>
        <v/>
      </c>
      <c r="J48" s="121"/>
      <c r="K48" s="55"/>
      <c r="N48" s="55"/>
      <c r="Q48" s="55"/>
      <c r="R48" s="55"/>
      <c r="T48" s="55"/>
    </row>
    <row r="49" spans="1:22" ht="30.75" customHeight="1" thickBot="1" x14ac:dyDescent="0.3">
      <c r="A49" s="101"/>
      <c r="B49" s="261" t="s">
        <v>138</v>
      </c>
      <c r="C49" s="262"/>
      <c r="D49" s="15">
        <f>D10+D14+D22+D28+D34+D40</f>
        <v>0</v>
      </c>
      <c r="E49" s="50" t="str">
        <f t="shared" si="4"/>
        <v/>
      </c>
      <c r="F49" s="15">
        <f>F10+F14+F22+F28+F34+F40</f>
        <v>0</v>
      </c>
      <c r="G49" s="50" t="str">
        <f t="shared" si="5"/>
        <v/>
      </c>
      <c r="H49" s="15">
        <f>H10+H14+H22+H28+H34+H40</f>
        <v>0</v>
      </c>
      <c r="I49" s="50" t="str">
        <f t="shared" si="6"/>
        <v/>
      </c>
      <c r="J49" s="121"/>
      <c r="K49" s="55"/>
      <c r="N49" s="55"/>
      <c r="Q49" s="55"/>
      <c r="R49" s="55"/>
      <c r="T49" s="55"/>
    </row>
    <row r="50" spans="1:22" x14ac:dyDescent="0.25">
      <c r="A50" s="101"/>
      <c r="B50" s="55"/>
      <c r="C50" s="55"/>
      <c r="D50" s="55"/>
      <c r="E50" s="55"/>
      <c r="F50" s="55"/>
      <c r="G50" s="55"/>
      <c r="H50" s="55"/>
      <c r="I50" s="55"/>
      <c r="J50" s="55"/>
      <c r="K50" s="55"/>
      <c r="L50" s="55"/>
      <c r="M50" s="55"/>
      <c r="N50" s="55"/>
      <c r="O50" s="55"/>
      <c r="P50" s="55"/>
      <c r="Q50" s="55"/>
      <c r="R50" s="55"/>
      <c r="S50" s="55"/>
      <c r="T50" s="55"/>
    </row>
    <row r="54" spans="1:22" x14ac:dyDescent="0.25">
      <c r="V54" s="117"/>
    </row>
  </sheetData>
  <sheetProtection selectLockedCells="1" selectUnlockedCells="1"/>
  <mergeCells count="63">
    <mergeCell ref="B32:C32"/>
    <mergeCell ref="H18:I18"/>
    <mergeCell ref="B45:C45"/>
    <mergeCell ref="D24:E24"/>
    <mergeCell ref="F24:G24"/>
    <mergeCell ref="H24:I24"/>
    <mergeCell ref="D45:E45"/>
    <mergeCell ref="F45:G45"/>
    <mergeCell ref="H45:I45"/>
    <mergeCell ref="D30:E30"/>
    <mergeCell ref="F30:G30"/>
    <mergeCell ref="H30:I30"/>
    <mergeCell ref="D36:E36"/>
    <mergeCell ref="F36:G36"/>
    <mergeCell ref="H36:I36"/>
    <mergeCell ref="B37:C37"/>
    <mergeCell ref="B31:C31"/>
    <mergeCell ref="H5:I6"/>
    <mergeCell ref="B49:C49"/>
    <mergeCell ref="B14:C14"/>
    <mergeCell ref="B39:C39"/>
    <mergeCell ref="B40:C40"/>
    <mergeCell ref="B38:C38"/>
    <mergeCell ref="B15:C15"/>
    <mergeCell ref="B16:C16"/>
    <mergeCell ref="B26:C26"/>
    <mergeCell ref="B27:C27"/>
    <mergeCell ref="B46:C46"/>
    <mergeCell ref="B47:C47"/>
    <mergeCell ref="B48:C48"/>
    <mergeCell ref="D12:E12"/>
    <mergeCell ref="F12:G12"/>
    <mergeCell ref="B20:C20"/>
    <mergeCell ref="B21:C21"/>
    <mergeCell ref="B5:C6"/>
    <mergeCell ref="D5:E6"/>
    <mergeCell ref="F5:G6"/>
    <mergeCell ref="B10:C10"/>
    <mergeCell ref="D18:E18"/>
    <mergeCell ref="F18:G18"/>
    <mergeCell ref="B18:C18"/>
    <mergeCell ref="B12:C12"/>
    <mergeCell ref="O3:P3"/>
    <mergeCell ref="R3:S3"/>
    <mergeCell ref="K43:M43"/>
    <mergeCell ref="O43:P43"/>
    <mergeCell ref="R43:S43"/>
    <mergeCell ref="B33:C33"/>
    <mergeCell ref="B30:C30"/>
    <mergeCell ref="B36:C36"/>
    <mergeCell ref="B34:C34"/>
    <mergeCell ref="K3:M3"/>
    <mergeCell ref="B7:C7"/>
    <mergeCell ref="B8:C8"/>
    <mergeCell ref="B28:C28"/>
    <mergeCell ref="B9:C9"/>
    <mergeCell ref="B13:C13"/>
    <mergeCell ref="B24:C24"/>
    <mergeCell ref="B22:C22"/>
    <mergeCell ref="B25:C25"/>
    <mergeCell ref="B19:C19"/>
    <mergeCell ref="B2:D3"/>
    <mergeCell ref="H12:I12"/>
  </mergeCells>
  <hyperlinks>
    <hyperlink ref="B2:D3" location="Synthèses!A1" display="Retour à l'onglet &quot;Synthèses&quot;"/>
  </hyperlinks>
  <pageMargins left="0.70866141732283472" right="0.70866141732283472" top="0.74803149606299213" bottom="0.74803149606299213" header="0.31496062992125984" footer="0.31496062992125984"/>
  <pageSetup paperSize="9" scale="3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6" tint="0.79998168889431442"/>
    <pageSetUpPr fitToPage="1"/>
  </sheetPr>
  <dimension ref="A1:Q52"/>
  <sheetViews>
    <sheetView showGridLines="0" workbookViewId="0">
      <selection activeCell="C15" sqref="C15"/>
    </sheetView>
  </sheetViews>
  <sheetFormatPr baseColWidth="10" defaultRowHeight="15" x14ac:dyDescent="0.25"/>
  <cols>
    <col min="1" max="1" width="5.85546875" style="11" customWidth="1"/>
    <col min="2" max="2" width="133.7109375" style="11" customWidth="1"/>
    <col min="3" max="3" width="18.85546875" style="72" customWidth="1"/>
    <col min="4" max="6" width="11.42578125" style="72" hidden="1" customWidth="1"/>
    <col min="7" max="7" width="11.42578125" style="71" hidden="1" customWidth="1"/>
    <col min="8" max="14" width="0" style="11" hidden="1" customWidth="1"/>
    <col min="15" max="16384" width="11.42578125" style="11"/>
  </cols>
  <sheetData>
    <row r="1" spans="1:17" ht="55.5" customHeight="1" x14ac:dyDescent="0.25">
      <c r="A1" s="16"/>
      <c r="B1" s="40" t="s">
        <v>102</v>
      </c>
      <c r="C1" s="107" t="str">
        <f>'administration aide à la prise'!C1</f>
        <v>Saisir la date dans l'onglet identification SSIAD</v>
      </c>
      <c r="D1" s="71">
        <v>4</v>
      </c>
      <c r="G1" s="71">
        <v>1</v>
      </c>
      <c r="O1" s="266" t="s">
        <v>164</v>
      </c>
      <c r="P1" s="267"/>
      <c r="Q1" s="268"/>
    </row>
    <row r="2" spans="1:17" ht="30.75" thickBot="1" x14ac:dyDescent="0.3">
      <c r="A2" s="56" t="s">
        <v>28</v>
      </c>
      <c r="B2" s="158" t="str">
        <f>'organisation coordination'!B2</f>
        <v>Les modalités de gestion des traitements médicamenteux sont définies avec le patient ou son représentant dans le dossier patient (recueil de données, protocle de soins...) en fonction de son degré d'autonomie</v>
      </c>
      <c r="C2" s="69">
        <f>'organisation coordination'!C2</f>
        <v>0</v>
      </c>
      <c r="D2" s="71" t="str">
        <f t="shared" ref="D2:D14" si="0">IF(OR(C2="jamais",C2="NON"),3,IF(OR(C2="toujours",C2="OUI"),0,IF(C2="fréquemment",1,IF(C2="rarement",2,""))))</f>
        <v/>
      </c>
      <c r="E2" s="72" t="s">
        <v>95</v>
      </c>
      <c r="F2" s="72">
        <f>COUNTIF(D$2:D$14,"0")</f>
        <v>0</v>
      </c>
      <c r="G2" s="71">
        <v>2</v>
      </c>
      <c r="O2" s="269"/>
      <c r="P2" s="270"/>
      <c r="Q2" s="271"/>
    </row>
    <row r="3" spans="1:17" s="159" customFormat="1" ht="30" x14ac:dyDescent="0.25">
      <c r="A3" s="56" t="s">
        <v>29</v>
      </c>
      <c r="B3" s="163" t="str">
        <f>'organisation coordination'!B3</f>
        <v>Pour les patients autonomes, l'état des lieux porte sur :   
ex : remise du document ANSM "Médicaments à la maison"</v>
      </c>
      <c r="C3" s="164" t="str">
        <f>'organisation coordination'!C3</f>
        <v>x</v>
      </c>
      <c r="D3" s="71"/>
      <c r="E3" s="72"/>
      <c r="F3" s="72"/>
      <c r="G3" s="71"/>
    </row>
    <row r="4" spans="1:17" x14ac:dyDescent="0.25">
      <c r="A4" s="56" t="s">
        <v>30</v>
      </c>
      <c r="B4" s="163" t="str">
        <f>'organisation coordination'!B4</f>
        <v xml:space="preserve"> l'auto-gestion de leur traitement</v>
      </c>
      <c r="C4" s="69">
        <f>'organisation coordination'!C4</f>
        <v>0</v>
      </c>
      <c r="D4" s="71" t="str">
        <f t="shared" si="0"/>
        <v/>
      </c>
      <c r="E4" s="72" t="s">
        <v>96</v>
      </c>
      <c r="F4" s="72">
        <f>COUNTIF(D$2:D$14,"1")</f>
        <v>0</v>
      </c>
      <c r="G4" s="71">
        <v>4</v>
      </c>
      <c r="L4" s="64"/>
    </row>
    <row r="5" spans="1:17" x14ac:dyDescent="0.25">
      <c r="A5" s="56" t="s">
        <v>31</v>
      </c>
      <c r="B5" s="163" t="str">
        <f>'organisation coordination'!B5</f>
        <v>les conditions du stockage des médicaments (sécurité, froid…)</v>
      </c>
      <c r="C5" s="69">
        <f>'organisation coordination'!C5</f>
        <v>0</v>
      </c>
      <c r="D5" s="71" t="str">
        <f t="shared" si="0"/>
        <v/>
      </c>
      <c r="E5" s="72" t="s">
        <v>97</v>
      </c>
      <c r="F5" s="72">
        <f>COUNTIF(D$2:D$14,"2")</f>
        <v>0</v>
      </c>
      <c r="G5" s="71">
        <v>5</v>
      </c>
    </row>
    <row r="6" spans="1:17" x14ac:dyDescent="0.25">
      <c r="A6" s="56" t="s">
        <v>32</v>
      </c>
      <c r="B6" s="163" t="str">
        <f>'organisation coordination'!B6</f>
        <v>les conditions d'approvisionnement des médicaments</v>
      </c>
      <c r="C6" s="69">
        <f>'organisation coordination'!C6</f>
        <v>0</v>
      </c>
      <c r="D6" s="71" t="str">
        <f t="shared" si="0"/>
        <v/>
      </c>
      <c r="E6" s="72" t="s">
        <v>98</v>
      </c>
      <c r="F6" s="72">
        <f>COUNTIF(D$2:D$14,"3")</f>
        <v>0</v>
      </c>
      <c r="G6" s="71">
        <v>6</v>
      </c>
    </row>
    <row r="7" spans="1:17" s="159" customFormat="1" ht="24.75" customHeight="1" x14ac:dyDescent="0.25">
      <c r="A7" s="56" t="s">
        <v>33</v>
      </c>
      <c r="B7" s="165" t="str">
        <f>'organisation coordination'!B7</f>
        <v xml:space="preserve"> La communication est organisée entre le service et les partenaires suivants :
ex : rencontre, courrier d'information de prise en charge, téléphone, mail, …</v>
      </c>
      <c r="C7" s="69" t="str">
        <f>'organisation coordination'!C7</f>
        <v>x</v>
      </c>
      <c r="D7" s="71"/>
      <c r="E7" s="72"/>
      <c r="F7" s="72"/>
      <c r="G7" s="71"/>
    </row>
    <row r="8" spans="1:17" x14ac:dyDescent="0.25">
      <c r="A8" s="56" t="s">
        <v>34</v>
      </c>
      <c r="B8" s="163" t="str">
        <f>'organisation coordination'!B8</f>
        <v>pharmacien</v>
      </c>
      <c r="C8" s="69">
        <f>'organisation coordination'!C8</f>
        <v>0</v>
      </c>
      <c r="D8" s="71" t="str">
        <f t="shared" si="0"/>
        <v/>
      </c>
      <c r="G8" s="71">
        <v>8</v>
      </c>
    </row>
    <row r="9" spans="1:17" x14ac:dyDescent="0.25">
      <c r="A9" s="56" t="s">
        <v>35</v>
      </c>
      <c r="B9" s="163" t="str">
        <f>'organisation coordination'!B9</f>
        <v>IDEL</v>
      </c>
      <c r="C9" s="69">
        <f>'organisation coordination'!C9</f>
        <v>0</v>
      </c>
      <c r="D9" s="71" t="str">
        <f t="shared" si="0"/>
        <v/>
      </c>
      <c r="G9" s="71">
        <v>9</v>
      </c>
    </row>
    <row r="10" spans="1:17" x14ac:dyDescent="0.25">
      <c r="A10" s="56" t="s">
        <v>36</v>
      </c>
      <c r="B10" s="163" t="str">
        <f>'organisation coordination'!B10</f>
        <v>médecin traitant</v>
      </c>
      <c r="C10" s="69">
        <f>'organisation coordination'!C10</f>
        <v>0</v>
      </c>
      <c r="D10" s="71" t="str">
        <f t="shared" si="0"/>
        <v/>
      </c>
      <c r="G10" s="71">
        <v>10</v>
      </c>
    </row>
    <row r="11" spans="1:17" x14ac:dyDescent="0.25">
      <c r="A11" s="56" t="s">
        <v>37</v>
      </c>
      <c r="B11" s="163" t="str">
        <f>'organisation coordination'!B11</f>
        <v>autres (SAD, emplois directs…)</v>
      </c>
      <c r="C11" s="69">
        <f>'organisation coordination'!C11</f>
        <v>0</v>
      </c>
      <c r="D11" s="71" t="str">
        <f t="shared" si="0"/>
        <v/>
      </c>
      <c r="G11" s="71">
        <v>11</v>
      </c>
    </row>
    <row r="12" spans="1:17" ht="75" x14ac:dyDescent="0.25">
      <c r="A12" s="56" t="s">
        <v>38</v>
      </c>
      <c r="B12" s="163" t="str">
        <f>'organisation coordination'!B12</f>
        <v>En cas d'hospitalisation, il existe une carte avec les coordonnées du SSIAD et  de tous les intervenants à domicile (IDE, pharmacien, médecin ….) 
ex :  carte A'DOM
la conciliation médicamenteuse à l'hopital est facilitée
L'ordonnance peut y être jointe</v>
      </c>
      <c r="C12" s="69">
        <f>'organisation coordination'!C12</f>
        <v>0</v>
      </c>
      <c r="D12" s="71" t="str">
        <f t="shared" si="0"/>
        <v/>
      </c>
      <c r="G12" s="71">
        <v>12</v>
      </c>
    </row>
    <row r="13" spans="1:17" ht="60" x14ac:dyDescent="0.25">
      <c r="A13" s="56" t="s">
        <v>39</v>
      </c>
      <c r="B13" s="163" t="str">
        <f>'organisation coordination'!B13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3" s="69">
        <f>'organisation coordination'!C13</f>
        <v>0</v>
      </c>
      <c r="D13" s="71" t="str">
        <f t="shared" si="0"/>
        <v/>
      </c>
      <c r="G13" s="71">
        <v>13</v>
      </c>
    </row>
    <row r="14" spans="1:17" x14ac:dyDescent="0.25">
      <c r="A14" s="56" t="s">
        <v>40</v>
      </c>
      <c r="B14" s="163" t="str">
        <f>'organisation coordination'!B14</f>
        <v xml:space="preserve">Des conventions sont signées avec les IDEL </v>
      </c>
      <c r="C14" s="69">
        <f>'organisation coordination'!C14</f>
        <v>0</v>
      </c>
      <c r="D14" s="71" t="str">
        <f t="shared" si="0"/>
        <v/>
      </c>
      <c r="G14" s="71">
        <v>14</v>
      </c>
    </row>
    <row r="15" spans="1:17" customFormat="1" ht="60" customHeight="1" x14ac:dyDescent="0.25">
      <c r="A15" s="7"/>
      <c r="B15" s="41" t="s">
        <v>44</v>
      </c>
      <c r="C15" s="108" t="str">
        <f>C1</f>
        <v>Saisir la date dans l'onglet identification SSIAD</v>
      </c>
      <c r="D15" s="73">
        <v>4</v>
      </c>
      <c r="E15" s="74"/>
      <c r="F15" s="74"/>
      <c r="G15" s="71">
        <v>1</v>
      </c>
    </row>
    <row r="16" spans="1:17" customFormat="1" ht="45" x14ac:dyDescent="0.25">
      <c r="A16" s="58" t="s">
        <v>41</v>
      </c>
      <c r="B16" s="10" t="str">
        <f>prescription!B2</f>
        <v>les professionnels du SSIAD salariés ne retranscrivent pas les ordonnances
Toute retranscription d'une prescription est source d'erreur</v>
      </c>
      <c r="C16" s="69">
        <f>prescription!C2</f>
        <v>0</v>
      </c>
      <c r="D16" s="73" t="str">
        <f>IF(OR(C16="jamais",C16="NON"),3,IF(OR(C16="toujours",C16="OUI"),0,IF(C16="fréquemment",1,IF(C16="rarement",2,""))))</f>
        <v/>
      </c>
      <c r="E16" s="73" t="s">
        <v>95</v>
      </c>
      <c r="F16" s="73">
        <f>COUNTIF(D$2:D$4,"0")</f>
        <v>0</v>
      </c>
      <c r="G16" s="71">
        <v>2</v>
      </c>
    </row>
    <row r="17" spans="1:7" customFormat="1" ht="60" x14ac:dyDescent="0.25">
      <c r="A17" s="58" t="s">
        <v>42</v>
      </c>
      <c r="B17" s="10" t="str">
        <f>prescription!B3</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7" s="69">
        <f>prescription!C3</f>
        <v>0</v>
      </c>
      <c r="D17" s="73" t="str">
        <f>IF(OR(C17="jamais",C17="NON"),3,IF(OR(C17="toujours",C17="OUI"),0,IF(C17="fréquemment",1,IF(C17="rarement",2,""))))</f>
        <v/>
      </c>
      <c r="E17" s="73" t="s">
        <v>98</v>
      </c>
      <c r="F17" s="73">
        <f>COUNTIF(D$2:D$4,"3")</f>
        <v>0</v>
      </c>
      <c r="G17" s="71">
        <v>3</v>
      </c>
    </row>
    <row r="18" spans="1:7" customFormat="1" ht="28.5" customHeight="1" x14ac:dyDescent="0.25">
      <c r="A18" s="58" t="s">
        <v>43</v>
      </c>
      <c r="B18" s="10" t="str">
        <f>prescription!B4</f>
        <v>Le patient autonome est encouragé à signaler au personnel soignant toute automédication</v>
      </c>
      <c r="C18" s="69">
        <f>prescription!C4</f>
        <v>0</v>
      </c>
      <c r="D18" s="73" t="str">
        <f>IF(OR(C18="jamais",C18="NON"),3,IF(OR(C18="toujours",C18="OUI"),0,IF(C18="fréquemment",1,IF(C18="rarement",2,""))))</f>
        <v/>
      </c>
      <c r="E18" s="74"/>
      <c r="F18" s="74"/>
      <c r="G18" s="71">
        <v>4</v>
      </c>
    </row>
    <row r="19" spans="1:7" customFormat="1" ht="62.25" customHeight="1" x14ac:dyDescent="0.25">
      <c r="A19" s="6"/>
      <c r="B19" s="26" t="s">
        <v>10</v>
      </c>
      <c r="C19" s="108" t="str">
        <f>C15</f>
        <v>Saisir la date dans l'onglet identification SSIAD</v>
      </c>
      <c r="D19" s="73">
        <v>4</v>
      </c>
      <c r="E19" s="74"/>
      <c r="F19" s="74"/>
      <c r="G19" s="71">
        <v>1</v>
      </c>
    </row>
    <row r="20" spans="1:7" customFormat="1" ht="22.5" customHeight="1" x14ac:dyDescent="0.25">
      <c r="A20" s="59" t="s">
        <v>47</v>
      </c>
      <c r="B20" s="5" t="str">
        <f>Dispensation!B2</f>
        <v>Le pharmacien fournit un plan de posologie avec le traitement</v>
      </c>
      <c r="C20" s="69">
        <f>Dispensation!C2</f>
        <v>0</v>
      </c>
      <c r="D20" s="73" t="str">
        <f t="shared" ref="D20:D26" si="1">IF(OR(C20="jamais",C20="NON"),3,IF(OR(C20="toujours",C20="OUI"),0,IF(C20="fréquemment",1,IF(C20="rarement",2,""))))</f>
        <v/>
      </c>
      <c r="E20" s="73" t="s">
        <v>95</v>
      </c>
      <c r="F20" s="73">
        <f>COUNTIF(D$20:D$26,"0")</f>
        <v>0</v>
      </c>
      <c r="G20" s="71">
        <v>2</v>
      </c>
    </row>
    <row r="21" spans="1:7" customFormat="1" ht="32.25" customHeight="1" x14ac:dyDescent="0.25">
      <c r="A21" s="59" t="s">
        <v>48</v>
      </c>
      <c r="B21" s="5" t="str">
        <f>Dispensation!B3</f>
        <v>Lorsque le traitement est administré par un professionnel du SSIAD, les médicaments sont préparés en pilulier exclusivement par l'IDE ou le personnel pharmaceutique 
Les préparateurs en pharmacie préparent sous contrôle d'un pharmacien</v>
      </c>
      <c r="C21" s="69">
        <f>Dispensation!C3</f>
        <v>0</v>
      </c>
      <c r="D21" s="73" t="str">
        <f t="shared" si="1"/>
        <v/>
      </c>
      <c r="E21" s="73" t="s">
        <v>96</v>
      </c>
      <c r="F21" s="73">
        <f>COUNTIF(D$20:D$26,"1")</f>
        <v>0</v>
      </c>
      <c r="G21" s="71">
        <v>3</v>
      </c>
    </row>
    <row r="22" spans="1:7" customFormat="1" ht="28.5" customHeight="1" x14ac:dyDescent="0.25">
      <c r="A22" s="59" t="s">
        <v>49</v>
      </c>
      <c r="B22" s="5" t="str">
        <f>Dispensation!B4</f>
        <v>Les piluliers sont identifiés par le nom ET Le prénom de l'usager</v>
      </c>
      <c r="C22" s="69">
        <f>Dispensation!C4</f>
        <v>0</v>
      </c>
      <c r="D22" s="73" t="str">
        <f t="shared" si="1"/>
        <v/>
      </c>
      <c r="E22" s="73" t="s">
        <v>97</v>
      </c>
      <c r="F22" s="73">
        <f>COUNTIF(D$20:D$26,"2")</f>
        <v>0</v>
      </c>
      <c r="G22" s="71">
        <v>4</v>
      </c>
    </row>
    <row r="23" spans="1:7" customFormat="1" ht="22.5" customHeight="1" x14ac:dyDescent="0.25">
      <c r="A23" s="59" t="s">
        <v>82</v>
      </c>
      <c r="B23" s="5" t="str">
        <f>Dispensation!B5</f>
        <v>La mise à jour des piluliers en cas de modification de traitement est organisée</v>
      </c>
      <c r="C23" s="69">
        <f>Dispensation!C5</f>
        <v>0</v>
      </c>
      <c r="D23" s="73" t="str">
        <f t="shared" si="1"/>
        <v/>
      </c>
      <c r="E23" s="73" t="s">
        <v>98</v>
      </c>
      <c r="F23" s="73">
        <f>COUNTIF(D$20:D$26,"3")</f>
        <v>0</v>
      </c>
      <c r="G23" s="71">
        <v>5</v>
      </c>
    </row>
    <row r="24" spans="1:7" customFormat="1" ht="22.5" customHeight="1" x14ac:dyDescent="0.25">
      <c r="A24" s="59" t="s">
        <v>50</v>
      </c>
      <c r="B24" s="5" t="str">
        <f>Dispensation!B6</f>
        <v xml:space="preserve">Les médicaments sont préparés au moment de l'administration pour les formes buvables  (sachets, gouttes, sirop...)
</v>
      </c>
      <c r="C24" s="69">
        <f>Dispensation!C6</f>
        <v>0</v>
      </c>
      <c r="D24" s="73" t="str">
        <f t="shared" si="1"/>
        <v/>
      </c>
      <c r="E24" s="74"/>
      <c r="F24" s="74"/>
      <c r="G24" s="71">
        <v>6</v>
      </c>
    </row>
    <row r="25" spans="1:7" customFormat="1" ht="36.75" customHeight="1" x14ac:dyDescent="0.25">
      <c r="A25" s="59" t="s">
        <v>83</v>
      </c>
      <c r="B25" s="5" t="str">
        <f>Dispensation!B7</f>
        <v xml:space="preserve">Les médicaments buvables sont administrés avec la pipette doseuse fournie avec le flacon  (pas d'utilisation d'une pipette pour un médicament autre que celui pour lequel elle est conçue)
</v>
      </c>
      <c r="C25" s="69">
        <f>Dispensation!C7</f>
        <v>0</v>
      </c>
      <c r="D25" s="73" t="str">
        <f t="shared" si="1"/>
        <v/>
      </c>
      <c r="E25" s="74"/>
      <c r="F25" s="74"/>
      <c r="G25" s="71">
        <v>7</v>
      </c>
    </row>
    <row r="26" spans="1:7" customFormat="1" ht="22.5" customHeight="1" x14ac:dyDescent="0.25">
      <c r="A26" s="59" t="s">
        <v>84</v>
      </c>
      <c r="B26" s="5" t="str">
        <f>Dispensation!B8</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6" s="69">
        <f>Dispensation!C8</f>
        <v>0</v>
      </c>
      <c r="D26" s="73" t="str">
        <f t="shared" si="1"/>
        <v/>
      </c>
      <c r="E26" s="74"/>
      <c r="F26" s="74"/>
      <c r="G26" s="71">
        <v>8</v>
      </c>
    </row>
    <row r="27" spans="1:7" customFormat="1" ht="62.25" customHeight="1" x14ac:dyDescent="0.25">
      <c r="A27" s="6"/>
      <c r="B27" s="45" t="s">
        <v>9</v>
      </c>
      <c r="C27" s="108" t="str">
        <f>C19</f>
        <v>Saisir la date dans l'onglet identification SSIAD</v>
      </c>
      <c r="D27" s="73">
        <v>4</v>
      </c>
      <c r="E27" s="74"/>
      <c r="F27" s="74"/>
      <c r="G27" s="71">
        <v>1</v>
      </c>
    </row>
    <row r="28" spans="1:7" customFormat="1" ht="36" customHeight="1" x14ac:dyDescent="0.25">
      <c r="A28" s="60" t="s">
        <v>54</v>
      </c>
      <c r="B28" s="10" t="str">
        <f>'transport &amp; stockage'!B2</f>
        <v xml:space="preserve"> si les professionnels du SSIAD sont en charge du transport des médicaments entre l'officine et le domicile, les conditions d'hygiène, de température et de sécurité sont respectées</v>
      </c>
      <c r="C28" s="69">
        <f>'transport &amp; stockage'!C2</f>
        <v>0</v>
      </c>
      <c r="D28" s="73" t="str">
        <f>IF(OR(C28="jamais",C28="NON"),3,IF(OR(C28="toujours",C28="OUI"),0,IF(C28="fréquemment",1,IF(C28="rarement",2,""))))</f>
        <v/>
      </c>
      <c r="E28" s="73" t="s">
        <v>95</v>
      </c>
      <c r="F28" s="73">
        <f>COUNTIF(D$28:D$32,"0")</f>
        <v>0</v>
      </c>
      <c r="G28" s="71">
        <v>2</v>
      </c>
    </row>
    <row r="29" spans="1:7" customFormat="1" ht="53.25" customHeight="1" x14ac:dyDescent="0.25">
      <c r="A29" s="60" t="s">
        <v>55</v>
      </c>
      <c r="B29" s="10" t="str">
        <f>'transport &amp; stockage'!B3</f>
        <v>Les conditions de stockage des médicaments à domicile sont évaluées
vérification de la température du réfrigérateur, stockage dans un endroit inaccessible pour les enfants….</v>
      </c>
      <c r="C29" s="69">
        <f>'transport &amp; stockage'!C3</f>
        <v>0</v>
      </c>
      <c r="D29" s="73" t="str">
        <f>IF(OR(C29="jamais",C29="NON"),3,IF(OR(C29="toujours",C29="OUI"),0,IF(C29="fréquemment",1,IF(C29="rarement",2,""))))</f>
        <v/>
      </c>
      <c r="E29" s="73" t="s">
        <v>98</v>
      </c>
      <c r="F29" s="73">
        <f>COUNTIF(D$28:D$32,"3")</f>
        <v>0</v>
      </c>
      <c r="G29" s="71">
        <v>3</v>
      </c>
    </row>
    <row r="30" spans="1:7" customFormat="1" ht="24" customHeight="1" x14ac:dyDescent="0.25">
      <c r="A30" s="60" t="s">
        <v>56</v>
      </c>
      <c r="B30" s="10" t="str">
        <f>'transport &amp; stockage'!B4</f>
        <v xml:space="preserve">Les médicaments restant à l'issue d'un traitement sont rendus à la pharmacie 
</v>
      </c>
      <c r="C30" s="69">
        <f>'transport &amp; stockage'!C4</f>
        <v>0</v>
      </c>
      <c r="D30" s="73" t="str">
        <f>IF(OR(C30="jamais",C30="NON"),3,IF(OR(C30="toujours",C30="OUI"),0,IF(C30="fréquemment",1,IF(C30="rarement",2,""))))</f>
        <v/>
      </c>
      <c r="E30" s="74"/>
      <c r="F30" s="74"/>
      <c r="G30" s="71">
        <v>4</v>
      </c>
    </row>
    <row r="31" spans="1:7" customFormat="1" ht="36.75" customHeight="1" x14ac:dyDescent="0.25">
      <c r="A31" s="60" t="s">
        <v>57</v>
      </c>
      <c r="B31" s="10" t="str">
        <f>'transport &amp; stockage'!B5</f>
        <v>Les médicaments à risques sont identifiés par l'IDEC
Les modalités de gestion des médicaments à risques sont organisées</v>
      </c>
      <c r="C31" s="69">
        <f>'transport &amp; stockage'!C5</f>
        <v>0</v>
      </c>
      <c r="D31" s="73" t="str">
        <f>IF(OR(C31="jamais",C31="NON"),3,IF(OR(C31="toujours",C31="OUI"),0,IF(C31="fréquemment",1,IF(C31="rarement",2,""))))</f>
        <v/>
      </c>
      <c r="E31" s="74"/>
      <c r="F31" s="74"/>
      <c r="G31" s="71">
        <v>5</v>
      </c>
    </row>
    <row r="32" spans="1:7" customFormat="1" ht="60" x14ac:dyDescent="0.25">
      <c r="A32" s="60" t="s">
        <v>119</v>
      </c>
      <c r="B32" s="10" t="str">
        <f>'transport &amp; stockage'!B6</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2" s="69">
        <f>'transport &amp; stockage'!C6</f>
        <v>0</v>
      </c>
      <c r="D32" s="73" t="str">
        <f>IF(OR(C32="jamais",C32="NON"),3,IF(OR(C32="toujours",C32="OUI"),0,IF(C32="fréquemment",1,IF(C32="rarement",2,""))))</f>
        <v/>
      </c>
      <c r="E32" s="74"/>
      <c r="F32" s="74"/>
      <c r="G32" s="71">
        <v>6</v>
      </c>
    </row>
    <row r="33" spans="1:14" customFormat="1" ht="66" customHeight="1" x14ac:dyDescent="0.25">
      <c r="A33" s="7"/>
      <c r="B33" s="42" t="s">
        <v>11</v>
      </c>
      <c r="C33" s="108" t="str">
        <f>C27</f>
        <v>Saisir la date dans l'onglet identification SSIAD</v>
      </c>
      <c r="D33" s="73">
        <v>4</v>
      </c>
      <c r="E33" s="74"/>
      <c r="F33" s="74"/>
      <c r="G33" s="71">
        <v>1</v>
      </c>
    </row>
    <row r="34" spans="1:14" customFormat="1" ht="50.25" customHeight="1" x14ac:dyDescent="0.25">
      <c r="A34" s="62" t="s">
        <v>59</v>
      </c>
      <c r="B34" s="17" t="str">
        <f>'administration aide à la prise'!B2</f>
        <v>L'acte d'administration des médicaments proprement dit (impliquant un acte technique type injection, aérosols, alimentation entérale…) est réalisé par l'IDE ou le médecin (sauf pour les usagers en auto-traitement comme l'insuline)</v>
      </c>
      <c r="C34" s="69">
        <f>'administration aide à la prise'!C2</f>
        <v>0</v>
      </c>
      <c r="D34" s="73" t="str">
        <f t="shared" ref="D34:D45" si="2">IF(OR(C34="jamais",C34="NON"),3,IF(OR(C34="toujours",C34="OUI"),0,IF(C34="fréquemment",1,IF(C34="rarement",2,""))))</f>
        <v/>
      </c>
      <c r="E34" s="73" t="s">
        <v>95</v>
      </c>
      <c r="F34" s="73">
        <f>COUNTIF(D$34:D$45,"0")</f>
        <v>0</v>
      </c>
      <c r="G34" s="71">
        <v>2</v>
      </c>
    </row>
    <row r="35" spans="1:14" customFormat="1" ht="78" customHeight="1" x14ac:dyDescent="0.25">
      <c r="A35" s="62" t="s">
        <v>61</v>
      </c>
      <c r="B35" s="17" t="str">
        <f>'administration aide à la prise'!B3</f>
        <v>Les modalités d'aide à la prise des médicaments comprennent les éléments suivants :</v>
      </c>
      <c r="C35" s="69">
        <f>'administration aide à la prise'!C3</f>
        <v>0</v>
      </c>
      <c r="D35" s="73" t="str">
        <f t="shared" si="2"/>
        <v/>
      </c>
      <c r="E35" s="73" t="s">
        <v>97</v>
      </c>
      <c r="F35" s="73">
        <f>COUNTIF(D$34:D$45,"2")</f>
        <v>0</v>
      </c>
      <c r="G35" s="71">
        <v>4</v>
      </c>
    </row>
    <row r="36" spans="1:14" customFormat="1" ht="84" customHeight="1" x14ac:dyDescent="0.25">
      <c r="A36" s="62" t="s">
        <v>62</v>
      </c>
      <c r="B36" s="17" t="str">
        <f>'administration aide à la prise'!B4</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6" s="69">
        <f>'administration aide à la prise'!C4</f>
        <v>0</v>
      </c>
      <c r="D36" s="73" t="str">
        <f t="shared" si="2"/>
        <v/>
      </c>
      <c r="E36" s="73" t="s">
        <v>98</v>
      </c>
      <c r="F36" s="73">
        <f>COUNTIF(D$34:D$45,"3")</f>
        <v>0</v>
      </c>
      <c r="G36" s="71">
        <v>5</v>
      </c>
    </row>
    <row r="37" spans="1:14" customFormat="1" ht="60" x14ac:dyDescent="0.25">
      <c r="A37" s="62" t="s">
        <v>63</v>
      </c>
      <c r="B37" s="17" t="str">
        <f>'administration aide à la prise'!B5</f>
        <v xml:space="preserve"> - Les médicaments que les personnes habilitées peuvent administrer
médicaments prescrits à l'exclusion de tout autre, pour lesquels le mode de prise ne présente pas de difficulté particulière d'administration, ni d'apprentissage spécifique</v>
      </c>
      <c r="C37" s="69">
        <f>'administration aide à la prise'!C5</f>
        <v>0</v>
      </c>
      <c r="D37" s="73" t="str">
        <f t="shared" si="2"/>
        <v/>
      </c>
      <c r="E37" s="74"/>
      <c r="F37" s="74"/>
      <c r="G37" s="71">
        <v>6</v>
      </c>
    </row>
    <row r="38" spans="1:14" customFormat="1" x14ac:dyDescent="0.25">
      <c r="A38" s="62" t="s">
        <v>64</v>
      </c>
      <c r="B38" s="17" t="str">
        <f>'administration aide à la prise'!B6</f>
        <v xml:space="preserve"> - la mise à disposition de protocoles de soins et/ou fiches Administration des médicaments chez la personne âgée de l'OMEDIT PDL</v>
      </c>
      <c r="C38" s="69">
        <f>'administration aide à la prise'!C6</f>
        <v>0</v>
      </c>
      <c r="D38" s="73" t="str">
        <f t="shared" si="2"/>
        <v/>
      </c>
      <c r="E38" s="74"/>
      <c r="F38" s="74"/>
      <c r="G38" s="71">
        <v>7</v>
      </c>
    </row>
    <row r="39" spans="1:14" customFormat="1" ht="30" x14ac:dyDescent="0.25">
      <c r="A39" s="62" t="s">
        <v>65</v>
      </c>
      <c r="B39" s="17" t="str">
        <f>'administration aide à la prise'!B7</f>
        <v xml:space="preserve"> - Un retour systématique à l'IDE de l'administration et de la non administration
ex : Fiche de suivi d'aide à la prise des médicaments (annexe 5)</v>
      </c>
      <c r="C39" s="69">
        <f>'administration aide à la prise'!C7</f>
        <v>0</v>
      </c>
      <c r="D39" s="73" t="str">
        <f t="shared" si="2"/>
        <v/>
      </c>
      <c r="E39" s="74"/>
      <c r="F39" s="74"/>
      <c r="G39" s="71">
        <v>8</v>
      </c>
    </row>
    <row r="40" spans="1:14" customFormat="1" ht="30" x14ac:dyDescent="0.25">
      <c r="A40" s="62" t="s">
        <v>66</v>
      </c>
      <c r="B40" s="17" t="str">
        <f>'administration aide à la prise'!B8</f>
        <v>Une identification des personnes à risque de problèmes d'administration (troubles de la déglutition, mauvaise absorption des médicaments, refus de prise des médicaments...) est réalisée</v>
      </c>
      <c r="C40" s="69">
        <f>'administration aide à la prise'!C8</f>
        <v>0</v>
      </c>
      <c r="D40" s="73" t="str">
        <f t="shared" si="2"/>
        <v/>
      </c>
      <c r="E40" s="74"/>
      <c r="F40" s="74"/>
      <c r="G40" s="71">
        <v>9</v>
      </c>
    </row>
    <row r="41" spans="1:14" customFormat="1" x14ac:dyDescent="0.25">
      <c r="A41" s="62" t="s">
        <v>67</v>
      </c>
      <c r="B41" s="17" t="str">
        <f>'administration aide à la prise'!B9</f>
        <v xml:space="preserve">La concordance entre la prescription et les médicaments préparés est vérifiée au moment de l'administration </v>
      </c>
      <c r="C41" s="69">
        <f>'administration aide à la prise'!C9</f>
        <v>0</v>
      </c>
      <c r="D41" s="73" t="str">
        <f t="shared" si="2"/>
        <v/>
      </c>
      <c r="E41" s="75"/>
      <c r="F41" s="72"/>
      <c r="G41" s="71">
        <v>10</v>
      </c>
      <c r="H41" s="19"/>
      <c r="I41" s="19"/>
      <c r="J41" s="19"/>
      <c r="K41" s="19"/>
      <c r="L41" s="19"/>
      <c r="M41" s="19"/>
    </row>
    <row r="42" spans="1:14" customFormat="1" ht="39" customHeight="1" x14ac:dyDescent="0.25">
      <c r="A42" s="62" t="s">
        <v>68</v>
      </c>
      <c r="B42" s="17" t="str">
        <f>'administration aide à la prise'!B10</f>
        <v>Le déconditionnement primaire est réalisé au moment de l'administration
Conditionnement primaire = Blister d'origine</v>
      </c>
      <c r="C42" s="69">
        <f>'administration aide à la prise'!C10</f>
        <v>0</v>
      </c>
      <c r="D42" s="73" t="str">
        <f t="shared" si="2"/>
        <v/>
      </c>
      <c r="E42" s="74"/>
      <c r="F42" s="74"/>
      <c r="G42" s="71">
        <v>11</v>
      </c>
    </row>
    <row r="43" spans="1:14" customFormat="1" x14ac:dyDescent="0.25">
      <c r="A43" s="62" t="s">
        <v>69</v>
      </c>
      <c r="B43" s="17" t="str">
        <f>'administration aide à la prise'!B11</f>
        <v>L'intégrité des médicaments à administrer est vérifiée</v>
      </c>
      <c r="C43" s="69">
        <f>'administration aide à la prise'!C11</f>
        <v>0</v>
      </c>
      <c r="D43" s="73" t="str">
        <f t="shared" si="2"/>
        <v/>
      </c>
      <c r="E43" s="74"/>
      <c r="F43" s="74"/>
      <c r="G43" s="71">
        <v>12</v>
      </c>
    </row>
    <row r="44" spans="1:14" customFormat="1" ht="45" x14ac:dyDescent="0.25">
      <c r="A44" s="62" t="s">
        <v>76</v>
      </c>
      <c r="B44" s="17" t="str">
        <f>'administration aide à la prise'!B12</f>
        <v xml:space="preserve">La péremption des médicaments à administrer est vérifiée par le professionnel qui prépare le pilulier
La péremption doit être vérifiée si déblistérisation ou si l'emballage le permet au moment de l'aide à la prise </v>
      </c>
      <c r="C44" s="69">
        <f>'administration aide à la prise'!C12</f>
        <v>0</v>
      </c>
      <c r="D44" s="73" t="str">
        <f t="shared" si="2"/>
        <v/>
      </c>
      <c r="E44" s="74"/>
      <c r="F44" s="74"/>
      <c r="G44" s="71">
        <v>13</v>
      </c>
    </row>
    <row r="45" spans="1:14" customFormat="1" ht="95.25" customHeight="1" x14ac:dyDescent="0.25">
      <c r="A45" s="62" t="s">
        <v>77</v>
      </c>
      <c r="B45" s="17" t="str">
        <f>'administration aide à la prise'!B13</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5" s="69">
        <f>'administration aide à la prise'!C13</f>
        <v>0</v>
      </c>
      <c r="D45" s="73" t="str">
        <f t="shared" si="2"/>
        <v/>
      </c>
      <c r="E45" s="74"/>
      <c r="F45" s="74"/>
      <c r="G45" s="71">
        <v>14</v>
      </c>
    </row>
    <row r="46" spans="1:14" customFormat="1" ht="60.75" customHeight="1" x14ac:dyDescent="0.25">
      <c r="A46" s="6"/>
      <c r="B46" s="44" t="s">
        <v>104</v>
      </c>
      <c r="C46" s="108" t="str">
        <f>C33</f>
        <v>Saisir la date dans l'onglet identification SSIAD</v>
      </c>
      <c r="D46" s="73">
        <v>4</v>
      </c>
      <c r="E46" s="73" t="s">
        <v>96</v>
      </c>
      <c r="F46" s="73">
        <f>COUNTIF(D$2:D$6,"1")</f>
        <v>0</v>
      </c>
      <c r="G46" s="71">
        <v>1</v>
      </c>
    </row>
    <row r="47" spans="1:14" customFormat="1" ht="60" x14ac:dyDescent="0.25">
      <c r="A47" s="63" t="s">
        <v>70</v>
      </c>
      <c r="B47" s="18" t="str">
        <f>'enregistrement surveillance'!B2</f>
        <v>Pour les patients considérés à risque, la prise effective des médicaments est vérifiée par un membre du personnel habilité 
Patient à risque = patient dément, sous AVK, trouble de la déglutition...
Une liste de patients à risques est définie par l'IDEC</v>
      </c>
      <c r="C47" s="69">
        <f>'enregistrement surveillance'!C2</f>
        <v>0</v>
      </c>
      <c r="D47" s="73" t="str">
        <f>IF(OR(C47="jamais",C47="NON"),3,IF(OR(C47="toujours",C47="OUI"),0,IF(C47="fréquemment",1,IF(C47="rarement",2,""))))</f>
        <v/>
      </c>
      <c r="E47" s="73" t="s">
        <v>95</v>
      </c>
      <c r="F47" s="73">
        <f>COUNTIF(D$2:D$6,"0")</f>
        <v>0</v>
      </c>
      <c r="G47" s="71">
        <v>2</v>
      </c>
    </row>
    <row r="48" spans="1:14" customFormat="1" x14ac:dyDescent="0.25">
      <c r="A48" s="38" t="s">
        <v>71</v>
      </c>
      <c r="B48" s="165" t="str">
        <f>'enregistrement surveillance'!B3</f>
        <v xml:space="preserve">Un support permet  :  </v>
      </c>
      <c r="C48" s="157" t="s">
        <v>152</v>
      </c>
      <c r="D48" s="157" t="s">
        <v>152</v>
      </c>
      <c r="E48" s="157" t="s">
        <v>152</v>
      </c>
      <c r="F48" s="162" t="str">
        <f t="shared" ref="F48" si="3">IF(OR(C48="jamais",C48="NON"),3,IF(OR(C48="toujours",C48="OUI"),0,IF(C48="fréquemment",1,IF(C48="rarement",2,""))))</f>
        <v/>
      </c>
      <c r="G48" s="162" t="s">
        <v>96</v>
      </c>
      <c r="H48" s="162">
        <f>COUNTIF(F$2:F$7,"1")</f>
        <v>0</v>
      </c>
      <c r="I48" s="160" t="str">
        <f t="shared" ref="I48" si="4">IF(OR(D48="jamais",D48="NON"),3,IF(OR(D48="toujours",D48="OUI"),0,IF(D48="fréquemment",1,IF(D48="rarement",2,""))))</f>
        <v/>
      </c>
      <c r="J48" s="160" t="s">
        <v>96</v>
      </c>
      <c r="K48" s="160">
        <f>COUNTIF(I$2:I$7,"1")</f>
        <v>0</v>
      </c>
      <c r="L48" s="161" t="str">
        <f t="shared" ref="L48" si="5">IF(OR(E48="jamais",E48="NON"),3,IF(OR(E48="toujours",E48="OUI"),0,IF(E48="fréquemment",1,IF(E48="rarement",2,""))))</f>
        <v/>
      </c>
      <c r="M48" s="161" t="s">
        <v>96</v>
      </c>
      <c r="N48" s="161">
        <f>COUNTIF(L$2:L$7,"1")</f>
        <v>0</v>
      </c>
    </row>
    <row r="49" spans="1:10" customFormat="1" x14ac:dyDescent="0.25">
      <c r="A49" s="63" t="s">
        <v>72</v>
      </c>
      <c r="B49" s="163" t="str">
        <f>'enregistrement surveillance'!B4</f>
        <v xml:space="preserve"> - d'enregistrer la prise ou l'administration (et la non prise) des médicaments en temps réel à chaque prise</v>
      </c>
      <c r="C49" s="69">
        <f>'enregistrement surveillance'!C4</f>
        <v>0</v>
      </c>
      <c r="D49" s="73" t="str">
        <f>IF(OR(C49="jamais",C49="NON"),3,IF(OR(C49="toujours",C49="OUI"),0,IF(C49="fréquemment",1,IF(C49="rarement",2,""))))</f>
        <v/>
      </c>
      <c r="E49" s="73" t="s">
        <v>97</v>
      </c>
      <c r="F49" s="73">
        <f>COUNTIF(D$2:D$6,"2")</f>
        <v>0</v>
      </c>
      <c r="G49" s="71">
        <v>4</v>
      </c>
    </row>
    <row r="50" spans="1:10" customFormat="1" x14ac:dyDescent="0.25">
      <c r="A50" s="63" t="s">
        <v>73</v>
      </c>
      <c r="B50" s="163" t="str">
        <f>'enregistrement surveillance'!B5</f>
        <v xml:space="preserve"> - d'enregistrer les observations en rapport avec la prise ou l'administration (et la non prise) des médicaments</v>
      </c>
      <c r="C50" s="69">
        <f>'enregistrement surveillance'!C5</f>
        <v>0</v>
      </c>
      <c r="D50" s="73" t="str">
        <f>IF(OR(C50="jamais",C50="NON"),3,IF(OR(C50="toujours",C50="OUI"),0,IF(C50="fréquemment",1,IF(C50="rarement",2,""))))</f>
        <v/>
      </c>
      <c r="E50" s="73" t="s">
        <v>98</v>
      </c>
      <c r="F50" s="73">
        <f>COUNTIF(D$2:D$6,"3")</f>
        <v>0</v>
      </c>
      <c r="G50" s="71">
        <v>5</v>
      </c>
    </row>
    <row r="51" spans="1:10" customFormat="1" x14ac:dyDescent="0.25">
      <c r="A51" s="63" t="s">
        <v>74</v>
      </c>
      <c r="B51" s="163" t="str">
        <f>'enregistrement surveillance'!B6</f>
        <v xml:space="preserve"> - d'identifier la personne qui enregistre la prise ou l'administration (et la non prise) des médicaments </v>
      </c>
      <c r="C51" s="69">
        <f>'enregistrement surveillance'!C6</f>
        <v>0</v>
      </c>
      <c r="D51" s="73" t="str">
        <f>IF(OR(C51="jamais",C51="NON"),3,IF(OR(C51="toujours",C51="OUI"),0,IF(C51="fréquemment",1,IF(C51="rarement",2,""))))</f>
        <v/>
      </c>
      <c r="E51" s="74"/>
      <c r="F51" s="74"/>
      <c r="G51" s="71">
        <v>6</v>
      </c>
    </row>
    <row r="52" spans="1:10" customFormat="1" ht="90" x14ac:dyDescent="0.25">
      <c r="A52" s="63" t="s">
        <v>75</v>
      </c>
      <c r="B52" s="163" t="str">
        <f>'enregistrement surveillance'!B7</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2" s="69">
        <f>'enregistrement surveillance'!C7</f>
        <v>0</v>
      </c>
      <c r="D52" s="73" t="str">
        <f>IF(OR(C52="jamais",C52="NON"),3,IF(OR(C52="toujours",C52="OUI"),0,IF(C52="fréquemment",1,IF(C52="rarement",2,""))))</f>
        <v/>
      </c>
      <c r="E52" s="72"/>
      <c r="F52" s="72"/>
      <c r="G52" s="71">
        <v>7</v>
      </c>
      <c r="H52" s="19"/>
      <c r="I52" s="19"/>
      <c r="J52" s="19"/>
    </row>
  </sheetData>
  <sheetProtection selectLockedCells="1" selectUnlockedCells="1"/>
  <autoFilter ref="D15:D18"/>
  <sortState ref="A15:G18">
    <sortCondition ref="G15"/>
  </sortState>
  <mergeCells count="1">
    <mergeCell ref="O1:Q2"/>
  </mergeCells>
  <conditionalFormatting sqref="C33 C35:C45 C2:C14">
    <cfRule type="expression" dxfId="231" priority="49">
      <formula>$D2=3</formula>
    </cfRule>
    <cfRule type="expression" dxfId="230" priority="50">
      <formula>$D2=2</formula>
    </cfRule>
    <cfRule type="expression" dxfId="229" priority="51">
      <formula>$D2=0</formula>
    </cfRule>
    <cfRule type="expression" dxfId="228" priority="52">
      <formula>$D2=1</formula>
    </cfRule>
  </conditionalFormatting>
  <conditionalFormatting sqref="C16:C18">
    <cfRule type="expression" dxfId="227" priority="45">
      <formula>$D16=3</formula>
    </cfRule>
    <cfRule type="expression" dxfId="226" priority="46">
      <formula>$D16=2</formula>
    </cfRule>
    <cfRule type="expression" dxfId="225" priority="47">
      <formula>$D16=0</formula>
    </cfRule>
    <cfRule type="expression" dxfId="224" priority="48">
      <formula>$D16=1</formula>
    </cfRule>
  </conditionalFormatting>
  <conditionalFormatting sqref="C20:C26">
    <cfRule type="expression" dxfId="223" priority="41">
      <formula>$D20=3</formula>
    </cfRule>
    <cfRule type="expression" dxfId="222" priority="42">
      <formula>$D20=2</formula>
    </cfRule>
    <cfRule type="expression" dxfId="221" priority="43">
      <formula>$D20=0</formula>
    </cfRule>
    <cfRule type="expression" dxfId="220" priority="44">
      <formula>$D20=1</formula>
    </cfRule>
  </conditionalFormatting>
  <conditionalFormatting sqref="C28:C32">
    <cfRule type="expression" dxfId="219" priority="33">
      <formula>$D28=3</formula>
    </cfRule>
    <cfRule type="expression" dxfId="218" priority="34">
      <formula>$D28=2</formula>
    </cfRule>
    <cfRule type="expression" dxfId="217" priority="35">
      <formula>$D28=0</formula>
    </cfRule>
    <cfRule type="expression" dxfId="216" priority="36">
      <formula>$D28=1</formula>
    </cfRule>
  </conditionalFormatting>
  <conditionalFormatting sqref="C34:C45">
    <cfRule type="expression" dxfId="215" priority="29">
      <formula>$D34=3</formula>
    </cfRule>
    <cfRule type="expression" dxfId="214" priority="30">
      <formula>$D34=2</formula>
    </cfRule>
    <cfRule type="expression" dxfId="213" priority="31">
      <formula>$D34=0</formula>
    </cfRule>
    <cfRule type="expression" dxfId="212" priority="32">
      <formula>$D34=1</formula>
    </cfRule>
  </conditionalFormatting>
  <conditionalFormatting sqref="C45">
    <cfRule type="expression" dxfId="211" priority="25">
      <formula>$D45=3</formula>
    </cfRule>
    <cfRule type="expression" dxfId="210" priority="26">
      <formula>$D45=2</formula>
    </cfRule>
    <cfRule type="expression" dxfId="209" priority="27">
      <formula>$D45=0</formula>
    </cfRule>
    <cfRule type="expression" dxfId="208" priority="28">
      <formula>$D45=1</formula>
    </cfRule>
  </conditionalFormatting>
  <conditionalFormatting sqref="C44">
    <cfRule type="expression" dxfId="207" priority="21">
      <formula>$D44=3</formula>
    </cfRule>
    <cfRule type="expression" dxfId="206" priority="22">
      <formula>$D44=2</formula>
    </cfRule>
    <cfRule type="expression" dxfId="205" priority="23">
      <formula>$D44=0</formula>
    </cfRule>
    <cfRule type="expression" dxfId="204" priority="24">
      <formula>$D44=1</formula>
    </cfRule>
  </conditionalFormatting>
  <conditionalFormatting sqref="C49:C52 C46">
    <cfRule type="expression" dxfId="203" priority="17">
      <formula>$D46=3</formula>
    </cfRule>
    <cfRule type="expression" dxfId="202" priority="18">
      <formula>$D46=2</formula>
    </cfRule>
    <cfRule type="expression" dxfId="201" priority="19">
      <formula>$D46=0</formula>
    </cfRule>
    <cfRule type="expression" dxfId="200" priority="20">
      <formula>$D46=1</formula>
    </cfRule>
  </conditionalFormatting>
  <conditionalFormatting sqref="C47">
    <cfRule type="expression" dxfId="199" priority="9">
      <formula>$D47=3</formula>
    </cfRule>
    <cfRule type="expression" dxfId="198" priority="10">
      <formula>$D47=2</formula>
    </cfRule>
    <cfRule type="expression" dxfId="197" priority="11">
      <formula>$D47=0</formula>
    </cfRule>
    <cfRule type="expression" dxfId="196" priority="12">
      <formula>$D47=1</formula>
    </cfRule>
  </conditionalFormatting>
  <hyperlinks>
    <hyperlink ref="O1:Q2" location="Synthèses!A1" display="Retour à l'onglet &quot;Synthèses&quot;"/>
  </hyperlinks>
  <pageMargins left="0.70866141732283472" right="0.70866141732283472" top="0.74803149606299213" bottom="0.74803149606299213" header="0.31496062992125984" footer="0.31496062992125984"/>
  <pageSetup paperSize="9" scale="25"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 id="{9DC29C41-6B90-47EB-858E-441EA0DF746E}">
            <xm:f>'enregistrement surveillance'!$I48=3</xm:f>
            <x14:dxf>
              <fill>
                <patternFill>
                  <bgColor rgb="FFFF0000"/>
                </patternFill>
              </fill>
            </x14:dxf>
          </x14:cfRule>
          <x14:cfRule type="expression" priority="6" id="{C2F58117-CE7E-46D3-A3E7-54A1EDE60752}">
            <xm:f>'enregistrement surveillance'!$I48=2</xm:f>
            <x14:dxf>
              <fill>
                <patternFill>
                  <bgColor rgb="FFFFC000"/>
                </patternFill>
              </fill>
            </x14:dxf>
          </x14:cfRule>
          <x14:cfRule type="expression" priority="7" id="{F3C3A87F-CB33-471F-88C3-B8EED53F08D2}">
            <xm:f>'enregistrement surveillance'!$I48=0</xm:f>
            <x14:dxf>
              <fill>
                <patternFill>
                  <bgColor rgb="FF92D050"/>
                </patternFill>
              </fill>
            </x14:dxf>
          </x14:cfRule>
          <x14:cfRule type="expression" priority="8" id="{563CC399-A2A1-4D41-95F3-D10F3C03B9F0}">
            <xm:f>'enregistrement surveillance'!$I48=1</xm:f>
            <x14:dxf>
              <fill>
                <patternFill>
                  <bgColor rgb="FFFFFF00"/>
                </patternFill>
              </fill>
            </x14:dxf>
          </x14:cfRule>
          <xm:sqref>D48</xm:sqref>
        </x14:conditionalFormatting>
        <x14:conditionalFormatting xmlns:xm="http://schemas.microsoft.com/office/excel/2006/main">
          <x14:cfRule type="expression" priority="1" id="{6D1FB991-D340-422A-84EF-111CEAC5B16D}">
            <xm:f>'enregistrement surveillance'!$L48=3</xm:f>
            <x14:dxf>
              <fill>
                <patternFill>
                  <bgColor rgb="FFFF0000"/>
                </patternFill>
              </fill>
            </x14:dxf>
          </x14:cfRule>
          <x14:cfRule type="expression" priority="2" id="{18F55A26-B4F5-4E6C-AB3A-145C3DDE2F53}">
            <xm:f>'enregistrement surveillance'!$L48=2</xm:f>
            <x14:dxf>
              <fill>
                <patternFill>
                  <bgColor rgb="FFFFC000"/>
                </patternFill>
              </fill>
            </x14:dxf>
          </x14:cfRule>
          <x14:cfRule type="expression" priority="3" id="{485CD637-A3A7-43E0-91AF-9588B407ABBB}">
            <xm:f>'enregistrement surveillance'!$L48=0</xm:f>
            <x14:dxf>
              <fill>
                <patternFill>
                  <bgColor rgb="FF92D050"/>
                </patternFill>
              </fill>
            </x14:dxf>
          </x14:cfRule>
          <x14:cfRule type="expression" priority="4" id="{663ADAFB-5B39-406E-A5E0-FE7CE90BE518}">
            <xm:f>'enregistrement surveillance'!$L48=1</xm:f>
            <x14:dxf>
              <fill>
                <patternFill>
                  <bgColor rgb="FFFFFF00"/>
                </patternFill>
              </fill>
            </x14:dxf>
          </x14:cfRule>
          <xm:sqref>E48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8" tint="0.79998168889431442"/>
    <pageSetUpPr fitToPage="1"/>
  </sheetPr>
  <dimension ref="A1:Q52"/>
  <sheetViews>
    <sheetView showGridLines="0" workbookViewId="0">
      <selection activeCell="G37" sqref="G37"/>
    </sheetView>
  </sheetViews>
  <sheetFormatPr baseColWidth="10" defaultRowHeight="15" x14ac:dyDescent="0.25"/>
  <cols>
    <col min="1" max="1" width="5.85546875" style="103" customWidth="1"/>
    <col min="2" max="2" width="127.42578125" style="103" customWidth="1"/>
    <col min="3" max="3" width="18.5703125" style="72" customWidth="1"/>
    <col min="4" max="6" width="11.42578125" style="72" hidden="1" customWidth="1"/>
    <col min="7" max="7" width="11.42578125" style="71" hidden="1" customWidth="1"/>
    <col min="8" max="14" width="0" style="103" hidden="1" customWidth="1"/>
    <col min="15" max="16384" width="11.42578125" style="103"/>
  </cols>
  <sheetData>
    <row r="1" spans="1:17" ht="55.5" customHeight="1" x14ac:dyDescent="0.25">
      <c r="A1" s="16"/>
      <c r="B1" s="40" t="s">
        <v>102</v>
      </c>
      <c r="C1" s="109" t="str">
        <f>'organisation coordination'!D1</f>
        <v>Saisir la date dans l'onglet identification SSIAD</v>
      </c>
      <c r="D1" s="71">
        <v>4</v>
      </c>
      <c r="G1" s="71">
        <v>1</v>
      </c>
      <c r="O1" s="266" t="s">
        <v>164</v>
      </c>
      <c r="P1" s="267"/>
      <c r="Q1" s="268"/>
    </row>
    <row r="2" spans="1:17" ht="30.75" thickBot="1" x14ac:dyDescent="0.3">
      <c r="A2" s="56" t="s">
        <v>28</v>
      </c>
      <c r="B2" s="158" t="str">
        <f>'organisation coordination'!B2</f>
        <v>Les modalités de gestion des traitements médicamenteux sont définies avec le patient ou son représentant dans le dossier patient (recueil de données, protocle de soins...) en fonction de son degré d'autonomie</v>
      </c>
      <c r="C2" s="69">
        <f>'organisation coordination'!D2</f>
        <v>0</v>
      </c>
      <c r="D2" s="71" t="str">
        <f t="shared" ref="D2:D14" si="0">IF(OR(C2="jamais",C2="NON"),3,IF(OR(C2="toujours",C2="OUI"),0,IF(C2="fréquemment",1,IF(C2="rarement",2,""))))</f>
        <v/>
      </c>
      <c r="E2" s="72" t="s">
        <v>95</v>
      </c>
      <c r="F2" s="72">
        <f>COUNTIF(D$2:D$14,"0")</f>
        <v>0</v>
      </c>
      <c r="G2" s="71">
        <v>2</v>
      </c>
      <c r="O2" s="269"/>
      <c r="P2" s="270"/>
      <c r="Q2" s="271"/>
    </row>
    <row r="3" spans="1:17" s="159" customFormat="1" ht="30" x14ac:dyDescent="0.25">
      <c r="A3" s="56" t="s">
        <v>29</v>
      </c>
      <c r="B3" s="165" t="str">
        <f>'organisation coordination'!B3</f>
        <v>Pour les patients autonomes, l'état des lieux porte sur :   
ex : remise du document ANSM "Médicaments à la maison"</v>
      </c>
      <c r="C3" s="69" t="str">
        <f>'organisation coordination'!D3</f>
        <v>x</v>
      </c>
      <c r="D3" s="71"/>
      <c r="E3" s="72"/>
      <c r="F3" s="72"/>
      <c r="G3" s="71"/>
    </row>
    <row r="4" spans="1:17" x14ac:dyDescent="0.25">
      <c r="A4" s="56" t="s">
        <v>30</v>
      </c>
      <c r="B4" s="163" t="str">
        <f>'organisation coordination'!B4</f>
        <v xml:space="preserve"> l'auto-gestion de leur traitement</v>
      </c>
      <c r="C4" s="69">
        <f>'organisation coordination'!D4</f>
        <v>0</v>
      </c>
      <c r="D4" s="71" t="str">
        <f t="shared" si="0"/>
        <v/>
      </c>
      <c r="E4" s="72" t="s">
        <v>96</v>
      </c>
      <c r="F4" s="72">
        <f>COUNTIF(D$2:D$14,"1")</f>
        <v>0</v>
      </c>
      <c r="G4" s="71">
        <v>4</v>
      </c>
      <c r="L4" s="64"/>
    </row>
    <row r="5" spans="1:17" x14ac:dyDescent="0.25">
      <c r="A5" s="56" t="s">
        <v>31</v>
      </c>
      <c r="B5" s="163" t="str">
        <f>'organisation coordination'!B5</f>
        <v>les conditions du stockage des médicaments (sécurité, froid…)</v>
      </c>
      <c r="C5" s="69">
        <f>'organisation coordination'!D5</f>
        <v>0</v>
      </c>
      <c r="D5" s="71" t="str">
        <f t="shared" si="0"/>
        <v/>
      </c>
      <c r="E5" s="72" t="s">
        <v>97</v>
      </c>
      <c r="F5" s="72">
        <f>COUNTIF(D$2:D$14,"2")</f>
        <v>0</v>
      </c>
      <c r="G5" s="71">
        <v>5</v>
      </c>
    </row>
    <row r="6" spans="1:17" x14ac:dyDescent="0.25">
      <c r="A6" s="56" t="s">
        <v>32</v>
      </c>
      <c r="B6" s="163" t="str">
        <f>'organisation coordination'!B6</f>
        <v>les conditions d'approvisionnement des médicaments</v>
      </c>
      <c r="C6" s="69">
        <f>'organisation coordination'!D6</f>
        <v>0</v>
      </c>
      <c r="D6" s="71" t="str">
        <f t="shared" si="0"/>
        <v/>
      </c>
      <c r="E6" s="72" t="s">
        <v>98</v>
      </c>
      <c r="F6" s="72">
        <f>COUNTIF(D$2:D$14,"3")</f>
        <v>0</v>
      </c>
      <c r="G6" s="71">
        <v>6</v>
      </c>
    </row>
    <row r="7" spans="1:17" s="159" customFormat="1" ht="45" x14ac:dyDescent="0.25">
      <c r="A7" s="56" t="s">
        <v>33</v>
      </c>
      <c r="B7" s="165" t="str">
        <f>'organisation coordination'!B7</f>
        <v xml:space="preserve"> La communication est organisée entre le service et les partenaires suivants :
ex : rencontre, courrier d'information de prise en charge, téléphone, mail, …</v>
      </c>
      <c r="C7" s="69" t="str">
        <f>'organisation coordination'!D7</f>
        <v>x</v>
      </c>
      <c r="D7" s="71"/>
      <c r="E7" s="72"/>
      <c r="F7" s="72"/>
      <c r="G7" s="71"/>
    </row>
    <row r="8" spans="1:17" x14ac:dyDescent="0.25">
      <c r="A8" s="56" t="s">
        <v>34</v>
      </c>
      <c r="B8" s="163" t="str">
        <f>'organisation coordination'!B8</f>
        <v>pharmacien</v>
      </c>
      <c r="C8" s="69">
        <f>'organisation coordination'!D8</f>
        <v>0</v>
      </c>
      <c r="D8" s="71" t="str">
        <f t="shared" si="0"/>
        <v/>
      </c>
      <c r="G8" s="71">
        <v>8</v>
      </c>
    </row>
    <row r="9" spans="1:17" x14ac:dyDescent="0.25">
      <c r="A9" s="56" t="s">
        <v>35</v>
      </c>
      <c r="B9" s="163" t="str">
        <f>'organisation coordination'!B9</f>
        <v>IDEL</v>
      </c>
      <c r="C9" s="69">
        <f>'organisation coordination'!D9</f>
        <v>0</v>
      </c>
      <c r="D9" s="71" t="str">
        <f t="shared" si="0"/>
        <v/>
      </c>
      <c r="G9" s="71">
        <v>9</v>
      </c>
    </row>
    <row r="10" spans="1:17" x14ac:dyDescent="0.25">
      <c r="A10" s="56" t="s">
        <v>36</v>
      </c>
      <c r="B10" s="163" t="str">
        <f>'organisation coordination'!B10</f>
        <v>médecin traitant</v>
      </c>
      <c r="C10" s="69">
        <f>'organisation coordination'!D10</f>
        <v>0</v>
      </c>
      <c r="D10" s="71" t="str">
        <f t="shared" si="0"/>
        <v/>
      </c>
      <c r="G10" s="71">
        <v>10</v>
      </c>
    </row>
    <row r="11" spans="1:17" x14ac:dyDescent="0.25">
      <c r="A11" s="56" t="s">
        <v>37</v>
      </c>
      <c r="B11" s="163" t="str">
        <f>'organisation coordination'!B11</f>
        <v>autres (SAD, emplois directs…)</v>
      </c>
      <c r="C11" s="69">
        <f>'organisation coordination'!D11</f>
        <v>0</v>
      </c>
      <c r="D11" s="71" t="str">
        <f t="shared" si="0"/>
        <v/>
      </c>
      <c r="G11" s="71">
        <v>11</v>
      </c>
    </row>
    <row r="12" spans="1:17" ht="90" x14ac:dyDescent="0.25">
      <c r="A12" s="56" t="s">
        <v>38</v>
      </c>
      <c r="B12" s="163" t="str">
        <f>'organisation coordination'!B12</f>
        <v>En cas d'hospitalisation, il existe une carte avec les coordonnées du SSIAD et  de tous les intervenants à domicile (IDE, pharmacien, médecin ….) 
ex :  carte A'DOM
la conciliation médicamenteuse à l'hopital est facilitée
L'ordonnance peut y être jointe</v>
      </c>
      <c r="C12" s="69">
        <f>'organisation coordination'!D12</f>
        <v>0</v>
      </c>
      <c r="D12" s="71" t="str">
        <f t="shared" si="0"/>
        <v/>
      </c>
      <c r="G12" s="71">
        <v>12</v>
      </c>
    </row>
    <row r="13" spans="1:17" ht="75" x14ac:dyDescent="0.25">
      <c r="A13" s="56" t="s">
        <v>39</v>
      </c>
      <c r="B13" s="163" t="str">
        <f>'organisation coordination'!B13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3" s="69">
        <f>'organisation coordination'!D13</f>
        <v>0</v>
      </c>
      <c r="D13" s="71" t="str">
        <f t="shared" si="0"/>
        <v/>
      </c>
      <c r="G13" s="71">
        <v>13</v>
      </c>
    </row>
    <row r="14" spans="1:17" x14ac:dyDescent="0.25">
      <c r="A14" s="56" t="s">
        <v>40</v>
      </c>
      <c r="B14" s="163" t="str">
        <f>'organisation coordination'!B14</f>
        <v xml:space="preserve">Des conventions sont signées avec les IDEL </v>
      </c>
      <c r="C14" s="69">
        <f>'organisation coordination'!D14</f>
        <v>0</v>
      </c>
      <c r="D14" s="71" t="str">
        <f t="shared" si="0"/>
        <v/>
      </c>
      <c r="G14" s="71">
        <v>14</v>
      </c>
    </row>
    <row r="15" spans="1:17" customFormat="1" ht="60" customHeight="1" x14ac:dyDescent="0.25">
      <c r="A15" s="7"/>
      <c r="B15" s="41" t="s">
        <v>44</v>
      </c>
      <c r="C15" s="110" t="str">
        <f>C1</f>
        <v>Saisir la date dans l'onglet identification SSIAD</v>
      </c>
      <c r="D15" s="73">
        <v>4</v>
      </c>
      <c r="E15" s="74"/>
      <c r="F15" s="74"/>
      <c r="G15" s="71">
        <v>1</v>
      </c>
    </row>
    <row r="16" spans="1:17" customFormat="1" ht="45" x14ac:dyDescent="0.25">
      <c r="A16" s="58" t="s">
        <v>41</v>
      </c>
      <c r="B16" s="10" t="str">
        <f>prescription!B2</f>
        <v>les professionnels du SSIAD salariés ne retranscrivent pas les ordonnances
Toute retranscription d'une prescription est source d'erreur</v>
      </c>
      <c r="C16" s="69">
        <f>prescription!D2</f>
        <v>0</v>
      </c>
      <c r="D16" s="73" t="str">
        <f>IF(OR(C16="jamais",C16="NON"),3,IF(OR(C16="toujours",C16="OUI"),0,IF(C16="fréquemment",1,IF(C16="rarement",2,""))))</f>
        <v/>
      </c>
      <c r="E16" s="73" t="s">
        <v>95</v>
      </c>
      <c r="F16" s="73">
        <f>COUNTIF(D$2:D$4,"0")</f>
        <v>0</v>
      </c>
      <c r="G16" s="71">
        <v>2</v>
      </c>
    </row>
    <row r="17" spans="1:7" customFormat="1" ht="60" x14ac:dyDescent="0.25">
      <c r="A17" s="58" t="s">
        <v>42</v>
      </c>
      <c r="B17" s="10" t="str">
        <f>prescription!B3</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7" s="69">
        <f>prescription!D3</f>
        <v>0</v>
      </c>
      <c r="D17" s="73" t="str">
        <f>IF(OR(C17="jamais",C17="NON"),3,IF(OR(C17="toujours",C17="OUI"),0,IF(C17="fréquemment",1,IF(C17="rarement",2,""))))</f>
        <v/>
      </c>
      <c r="E17" s="73" t="s">
        <v>98</v>
      </c>
      <c r="F17" s="73">
        <f>COUNTIF(D$2:D$4,"3")</f>
        <v>0</v>
      </c>
      <c r="G17" s="71">
        <v>3</v>
      </c>
    </row>
    <row r="18" spans="1:7" customFormat="1" x14ac:dyDescent="0.25">
      <c r="A18" s="58" t="s">
        <v>43</v>
      </c>
      <c r="B18" s="10" t="str">
        <f>prescription!B4</f>
        <v>Le patient autonome est encouragé à signaler au personnel soignant toute automédication</v>
      </c>
      <c r="C18" s="69">
        <f>prescription!D4</f>
        <v>0</v>
      </c>
      <c r="D18" s="73" t="str">
        <f>IF(OR(C18="jamais",C18="NON"),3,IF(OR(C18="toujours",C18="OUI"),0,IF(C18="fréquemment",1,IF(C18="rarement",2,""))))</f>
        <v/>
      </c>
      <c r="E18" s="74"/>
      <c r="F18" s="74"/>
      <c r="G18" s="71">
        <v>4</v>
      </c>
    </row>
    <row r="19" spans="1:7" customFormat="1" ht="62.25" customHeight="1" x14ac:dyDescent="0.25">
      <c r="A19" s="6"/>
      <c r="B19" s="26" t="s">
        <v>10</v>
      </c>
      <c r="C19" s="110" t="str">
        <f>C15</f>
        <v>Saisir la date dans l'onglet identification SSIAD</v>
      </c>
      <c r="D19" s="73">
        <v>4</v>
      </c>
      <c r="E19" s="74"/>
      <c r="F19" s="74"/>
      <c r="G19" s="71">
        <v>1</v>
      </c>
    </row>
    <row r="20" spans="1:7" customFormat="1" ht="22.5" customHeight="1" x14ac:dyDescent="0.25">
      <c r="A20" s="59" t="s">
        <v>48</v>
      </c>
      <c r="B20" s="5" t="str">
        <f>Dispensation!B2</f>
        <v>Le pharmacien fournit un plan de posologie avec le traitement</v>
      </c>
      <c r="C20" s="69">
        <f>Dispensation!D3</f>
        <v>0</v>
      </c>
      <c r="D20" s="73" t="str">
        <f t="shared" ref="D20:D25" si="1">IF(OR(C20="jamais",C20="NON"),3,IF(OR(C20="toujours",C20="OUI"),0,IF(C20="fréquemment",1,IF(C20="rarement",2,""))))</f>
        <v/>
      </c>
      <c r="E20" s="73" t="s">
        <v>96</v>
      </c>
      <c r="F20" s="73">
        <f>COUNTIF(D$20:D$26,"1")</f>
        <v>0</v>
      </c>
      <c r="G20" s="71">
        <v>3</v>
      </c>
    </row>
    <row r="21" spans="1:7" customFormat="1" ht="32.25" customHeight="1" x14ac:dyDescent="0.25">
      <c r="A21" s="59" t="s">
        <v>47</v>
      </c>
      <c r="B21" s="5" t="str">
        <f>Dispensation!B3</f>
        <v>Lorsque le traitement est administré par un professionnel du SSIAD, les médicaments sont préparés en pilulier exclusivement par l'IDE ou le personnel pharmaceutique 
Les préparateurs en pharmacie préparent sous contrôle d'un pharmacien</v>
      </c>
      <c r="C21" s="69">
        <f>Dispensation!D2</f>
        <v>0</v>
      </c>
      <c r="D21" s="73" t="str">
        <f t="shared" si="1"/>
        <v/>
      </c>
      <c r="E21" s="73" t="s">
        <v>95</v>
      </c>
      <c r="F21" s="73">
        <f>COUNTIF(D$20:D$26,"0")</f>
        <v>0</v>
      </c>
      <c r="G21" s="71">
        <v>2</v>
      </c>
    </row>
    <row r="22" spans="1:7" customFormat="1" ht="28.5" customHeight="1" x14ac:dyDescent="0.25">
      <c r="A22" s="59" t="s">
        <v>49</v>
      </c>
      <c r="B22" s="5" t="str">
        <f>Dispensation!B4</f>
        <v>Les piluliers sont identifiés par le nom ET Le prénom de l'usager</v>
      </c>
      <c r="C22" s="69">
        <f>Dispensation!D4</f>
        <v>0</v>
      </c>
      <c r="D22" s="73" t="str">
        <f t="shared" si="1"/>
        <v/>
      </c>
      <c r="E22" s="73" t="s">
        <v>97</v>
      </c>
      <c r="F22" s="73">
        <f>COUNTIF(D$20:D$26,"2")</f>
        <v>0</v>
      </c>
      <c r="G22" s="71">
        <v>4</v>
      </c>
    </row>
    <row r="23" spans="1:7" customFormat="1" ht="22.5" customHeight="1" x14ac:dyDescent="0.25">
      <c r="A23" s="59" t="s">
        <v>82</v>
      </c>
      <c r="B23" s="5" t="str">
        <f>Dispensation!B5</f>
        <v>La mise à jour des piluliers en cas de modification de traitement est organisée</v>
      </c>
      <c r="C23" s="69">
        <f>Dispensation!D5</f>
        <v>0</v>
      </c>
      <c r="D23" s="73" t="str">
        <f t="shared" si="1"/>
        <v/>
      </c>
      <c r="E23" s="73" t="s">
        <v>98</v>
      </c>
      <c r="F23" s="73">
        <f>COUNTIF(D$20:D$26,"3")</f>
        <v>0</v>
      </c>
      <c r="G23" s="71">
        <v>5</v>
      </c>
    </row>
    <row r="24" spans="1:7" customFormat="1" ht="22.5" customHeight="1" x14ac:dyDescent="0.25">
      <c r="A24" s="59" t="s">
        <v>83</v>
      </c>
      <c r="B24" s="5" t="str">
        <f>Dispensation!B6</f>
        <v xml:space="preserve">Les médicaments sont préparés au moment de l'administration pour les formes buvables  (sachets, gouttes, sirop...)
</v>
      </c>
      <c r="C24" s="69">
        <f>Dispensation!D7</f>
        <v>0</v>
      </c>
      <c r="D24" s="73" t="str">
        <f t="shared" si="1"/>
        <v/>
      </c>
      <c r="E24" s="74"/>
      <c r="F24" s="74"/>
      <c r="G24" s="71">
        <v>7</v>
      </c>
    </row>
    <row r="25" spans="1:7" customFormat="1" ht="36.75" customHeight="1" x14ac:dyDescent="0.25">
      <c r="A25" s="59" t="s">
        <v>50</v>
      </c>
      <c r="B25" s="5" t="str">
        <f>Dispensation!B7</f>
        <v xml:space="preserve">Les médicaments buvables sont administrés avec la pipette doseuse fournie avec le flacon  (pas d'utilisation d'une pipette pour un médicament autre que celui pour lequel elle est conçue)
</v>
      </c>
      <c r="C25" s="69">
        <f>Dispensation!D6</f>
        <v>0</v>
      </c>
      <c r="D25" s="73" t="str">
        <f t="shared" si="1"/>
        <v/>
      </c>
      <c r="E25" s="74"/>
      <c r="F25" s="74"/>
      <c r="G25" s="71">
        <v>6</v>
      </c>
    </row>
    <row r="26" spans="1:7" customFormat="1" ht="22.5" customHeight="1" x14ac:dyDescent="0.25">
      <c r="A26" s="59" t="s">
        <v>84</v>
      </c>
      <c r="B26" s="5" t="str">
        <f>Dispensation!B8</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6" s="69">
        <f>Dispensation!D8</f>
        <v>0</v>
      </c>
      <c r="D26" s="73" t="str">
        <f t="shared" ref="D26" si="2">IF(OR(C26="jamais",C26="NON"),3,IF(OR(C26="toujours",C26="OUI"),0,IF(C26="fréquemment",1,IF(C26="rarement",2,""))))</f>
        <v/>
      </c>
      <c r="E26" s="74"/>
      <c r="F26" s="74"/>
      <c r="G26" s="71">
        <v>8</v>
      </c>
    </row>
    <row r="27" spans="1:7" customFormat="1" ht="66.75" customHeight="1" x14ac:dyDescent="0.25">
      <c r="A27" s="6"/>
      <c r="B27" s="45" t="s">
        <v>9</v>
      </c>
      <c r="C27" s="110" t="str">
        <f>C19</f>
        <v>Saisir la date dans l'onglet identification SSIAD</v>
      </c>
      <c r="D27" s="73">
        <v>4</v>
      </c>
      <c r="E27" s="74"/>
      <c r="F27" s="74"/>
      <c r="G27" s="71">
        <v>1</v>
      </c>
    </row>
    <row r="28" spans="1:7" customFormat="1" ht="36" customHeight="1" x14ac:dyDescent="0.25">
      <c r="A28" s="60" t="s">
        <v>54</v>
      </c>
      <c r="B28" s="10" t="str">
        <f>'transport &amp; stockage'!B2</f>
        <v xml:space="preserve"> si les professionnels du SSIAD sont en charge du transport des médicaments entre l'officine et le domicile, les conditions d'hygiène, de température et de sécurité sont respectées</v>
      </c>
      <c r="C28" s="69">
        <f>'transport &amp; stockage'!D2</f>
        <v>0</v>
      </c>
      <c r="D28" s="73" t="str">
        <f>IF(OR(C28="jamais",C28="NON"),3,IF(OR(C28="toujours",C28="OUI"),0,IF(C28="fréquemment",1,IF(C28="rarement",2,""))))</f>
        <v/>
      </c>
      <c r="E28" s="73" t="s">
        <v>95</v>
      </c>
      <c r="F28" s="73">
        <f>COUNTIF(D$28:D$32,"0")</f>
        <v>0</v>
      </c>
      <c r="G28" s="71">
        <v>2</v>
      </c>
    </row>
    <row r="29" spans="1:7" customFormat="1" ht="53.25" customHeight="1" x14ac:dyDescent="0.25">
      <c r="A29" s="60" t="s">
        <v>55</v>
      </c>
      <c r="B29" s="10" t="str">
        <f>'transport &amp; stockage'!B3</f>
        <v>Les conditions de stockage des médicaments à domicile sont évaluées
vérification de la température du réfrigérateur, stockage dans un endroit inaccessible pour les enfants….</v>
      </c>
      <c r="C29" s="69">
        <f>'transport &amp; stockage'!D3</f>
        <v>0</v>
      </c>
      <c r="D29" s="73" t="str">
        <f>IF(OR(C29="jamais",C29="NON"),3,IF(OR(C29="toujours",C29="OUI"),0,IF(C29="fréquemment",1,IF(C29="rarement",2,""))))</f>
        <v/>
      </c>
      <c r="E29" s="73" t="s">
        <v>98</v>
      </c>
      <c r="F29" s="73">
        <f>COUNTIF(D$28:D$32,"3")</f>
        <v>0</v>
      </c>
      <c r="G29" s="71">
        <v>3</v>
      </c>
    </row>
    <row r="30" spans="1:7" customFormat="1" ht="24" customHeight="1" x14ac:dyDescent="0.25">
      <c r="A30" s="60" t="s">
        <v>56</v>
      </c>
      <c r="B30" s="10" t="str">
        <f>'transport &amp; stockage'!B4</f>
        <v xml:space="preserve">Les médicaments restant à l'issue d'un traitement sont rendus à la pharmacie 
</v>
      </c>
      <c r="C30" s="69">
        <f>'transport &amp; stockage'!D4</f>
        <v>0</v>
      </c>
      <c r="D30" s="73" t="str">
        <f>IF(OR(C30="jamais",C30="NON"),3,IF(OR(C30="toujours",C30="OUI"),0,IF(C30="fréquemment",1,IF(C30="rarement",2,""))))</f>
        <v/>
      </c>
      <c r="E30" s="74"/>
      <c r="F30" s="74"/>
      <c r="G30" s="71">
        <v>4</v>
      </c>
    </row>
    <row r="31" spans="1:7" customFormat="1" ht="36.75" customHeight="1" x14ac:dyDescent="0.25">
      <c r="A31" s="60" t="s">
        <v>57</v>
      </c>
      <c r="B31" s="10" t="str">
        <f>'transport &amp; stockage'!B5</f>
        <v>Les médicaments à risques sont identifiés par l'IDEC
Les modalités de gestion des médicaments à risques sont organisées</v>
      </c>
      <c r="C31" s="69">
        <f>'transport &amp; stockage'!D5</f>
        <v>0</v>
      </c>
      <c r="D31" s="73" t="str">
        <f>IF(OR(C31="jamais",C31="NON"),3,IF(OR(C31="toujours",C31="OUI"),0,IF(C31="fréquemment",1,IF(C31="rarement",2,""))))</f>
        <v/>
      </c>
      <c r="E31" s="74"/>
      <c r="F31" s="74"/>
      <c r="G31" s="71">
        <v>5</v>
      </c>
    </row>
    <row r="32" spans="1:7" customFormat="1" ht="60" x14ac:dyDescent="0.25">
      <c r="A32" s="60" t="s">
        <v>119</v>
      </c>
      <c r="B32" s="10" t="str">
        <f>'transport &amp; stockage'!B6</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2" s="69">
        <f>'transport &amp; stockage'!D6</f>
        <v>0</v>
      </c>
      <c r="D32" s="73" t="str">
        <f>IF(OR(C32="jamais",C32="NON"),3,IF(OR(C32="toujours",C32="OUI"),0,IF(C32="fréquemment",1,IF(C32="rarement",2,""))))</f>
        <v/>
      </c>
      <c r="E32" s="74"/>
      <c r="F32" s="74"/>
      <c r="G32" s="71">
        <v>6</v>
      </c>
    </row>
    <row r="33" spans="1:14" customFormat="1" ht="60" x14ac:dyDescent="0.25">
      <c r="A33" s="7"/>
      <c r="B33" s="42" t="s">
        <v>11</v>
      </c>
      <c r="C33" s="110" t="str">
        <f>C27</f>
        <v>Saisir la date dans l'onglet identification SSIAD</v>
      </c>
      <c r="D33" s="73">
        <v>4</v>
      </c>
      <c r="E33" s="74"/>
      <c r="F33" s="74"/>
      <c r="G33" s="71">
        <v>1</v>
      </c>
    </row>
    <row r="34" spans="1:14" customFormat="1" ht="50.25" customHeight="1" x14ac:dyDescent="0.25">
      <c r="A34" s="62" t="s">
        <v>59</v>
      </c>
      <c r="B34" s="17" t="str">
        <f>'administration aide à la prise'!B2</f>
        <v>L'acte d'administration des médicaments proprement dit (impliquant un acte technique type injection, aérosols, alimentation entérale…) est réalisé par l'IDE ou le médecin (sauf pour les usagers en auto-traitement comme l'insuline)</v>
      </c>
      <c r="C34" s="69">
        <f>'administration aide à la prise'!D2</f>
        <v>0</v>
      </c>
      <c r="D34" s="73" t="str">
        <f t="shared" ref="D34:D45" si="3">IF(OR(C34="jamais",C34="NON"),3,IF(OR(C34="toujours",C34="OUI"),0,IF(C34="fréquemment",1,IF(C34="rarement",2,""))))</f>
        <v/>
      </c>
      <c r="E34" s="73" t="s">
        <v>95</v>
      </c>
      <c r="F34" s="73">
        <f>COUNTIF(D$34:D$45,"0")</f>
        <v>0</v>
      </c>
      <c r="G34" s="71">
        <v>2</v>
      </c>
    </row>
    <row r="35" spans="1:14" customFormat="1" ht="78" customHeight="1" x14ac:dyDescent="0.25">
      <c r="A35" s="62" t="s">
        <v>61</v>
      </c>
      <c r="B35" s="17" t="str">
        <f>'administration aide à la prise'!B3</f>
        <v>Les modalités d'aide à la prise des médicaments comprennent les éléments suivants :</v>
      </c>
      <c r="C35" s="69">
        <f>'administration aide à la prise'!D3</f>
        <v>0</v>
      </c>
      <c r="D35" s="73" t="str">
        <f t="shared" si="3"/>
        <v/>
      </c>
      <c r="E35" s="73" t="s">
        <v>97</v>
      </c>
      <c r="F35" s="73">
        <f>COUNTIF(D$34:D$45,"2")</f>
        <v>0</v>
      </c>
      <c r="G35" s="71">
        <v>4</v>
      </c>
    </row>
    <row r="36" spans="1:14" customFormat="1" ht="84" customHeight="1" x14ac:dyDescent="0.25">
      <c r="A36" s="62" t="s">
        <v>62</v>
      </c>
      <c r="B36" s="17" t="str">
        <f>'administration aide à la prise'!B4</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6" s="69">
        <f>'administration aide à la prise'!D4</f>
        <v>0</v>
      </c>
      <c r="D36" s="73" t="str">
        <f t="shared" si="3"/>
        <v/>
      </c>
      <c r="E36" s="73" t="s">
        <v>98</v>
      </c>
      <c r="F36" s="73">
        <f>COUNTIF(D$34:D$45,"3")</f>
        <v>0</v>
      </c>
      <c r="G36" s="71">
        <v>5</v>
      </c>
    </row>
    <row r="37" spans="1:14" customFormat="1" ht="60" x14ac:dyDescent="0.25">
      <c r="A37" s="62" t="s">
        <v>63</v>
      </c>
      <c r="B37" s="17" t="str">
        <f>'administration aide à la prise'!B5</f>
        <v xml:space="preserve"> - Les médicaments que les personnes habilitées peuvent administrer
médicaments prescrits à l'exclusion de tout autre, pour lesquels le mode de prise ne présente pas de difficulté particulière d'administration, ni d'apprentissage spécifique</v>
      </c>
      <c r="C37" s="69">
        <f>'administration aide à la prise'!D5</f>
        <v>0</v>
      </c>
      <c r="D37" s="73" t="str">
        <f t="shared" si="3"/>
        <v/>
      </c>
      <c r="E37" s="74"/>
      <c r="F37" s="74"/>
      <c r="G37" s="71">
        <v>6</v>
      </c>
    </row>
    <row r="38" spans="1:14" customFormat="1" x14ac:dyDescent="0.25">
      <c r="A38" s="62" t="s">
        <v>64</v>
      </c>
      <c r="B38" s="17" t="str">
        <f>'administration aide à la prise'!B6</f>
        <v xml:space="preserve"> - la mise à disposition de protocoles de soins et/ou fiches Administration des médicaments chez la personne âgée de l'OMEDIT PDL</v>
      </c>
      <c r="C38" s="69">
        <f>'administration aide à la prise'!D6</f>
        <v>0</v>
      </c>
      <c r="D38" s="73" t="str">
        <f t="shared" si="3"/>
        <v/>
      </c>
      <c r="E38" s="74"/>
      <c r="F38" s="74"/>
      <c r="G38" s="71">
        <v>7</v>
      </c>
    </row>
    <row r="39" spans="1:14" customFormat="1" ht="30" x14ac:dyDescent="0.25">
      <c r="A39" s="62" t="s">
        <v>65</v>
      </c>
      <c r="B39" s="17" t="str">
        <f>'administration aide à la prise'!B7</f>
        <v xml:space="preserve"> - Un retour systématique à l'IDE de l'administration et de la non administration
ex : Fiche de suivi d'aide à la prise des médicaments (annexe 5)</v>
      </c>
      <c r="C39" s="69">
        <f>'administration aide à la prise'!D7</f>
        <v>0</v>
      </c>
      <c r="D39" s="73" t="str">
        <f t="shared" si="3"/>
        <v/>
      </c>
      <c r="E39" s="74"/>
      <c r="F39" s="74"/>
      <c r="G39" s="71">
        <v>8</v>
      </c>
    </row>
    <row r="40" spans="1:14" customFormat="1" ht="30" x14ac:dyDescent="0.25">
      <c r="A40" s="62" t="s">
        <v>66</v>
      </c>
      <c r="B40" s="17" t="str">
        <f>'administration aide à la prise'!B8</f>
        <v>Une identification des personnes à risque de problèmes d'administration (troubles de la déglutition, mauvaise absorption des médicaments, refus de prise des médicaments...) est réalisée</v>
      </c>
      <c r="C40" s="69">
        <f>'administration aide à la prise'!D8</f>
        <v>0</v>
      </c>
      <c r="D40" s="73" t="str">
        <f t="shared" si="3"/>
        <v/>
      </c>
      <c r="E40" s="74"/>
      <c r="F40" s="74"/>
      <c r="G40" s="71">
        <v>9</v>
      </c>
    </row>
    <row r="41" spans="1:14" customFormat="1" x14ac:dyDescent="0.25">
      <c r="A41" s="62" t="s">
        <v>67</v>
      </c>
      <c r="B41" s="17" t="str">
        <f>'administration aide à la prise'!B9</f>
        <v xml:space="preserve">La concordance entre la prescription et les médicaments préparés est vérifiée au moment de l'administration </v>
      </c>
      <c r="C41" s="69">
        <f>'administration aide à la prise'!D9</f>
        <v>0</v>
      </c>
      <c r="D41" s="73" t="str">
        <f t="shared" si="3"/>
        <v/>
      </c>
      <c r="E41" s="75"/>
      <c r="F41" s="72"/>
      <c r="G41" s="71">
        <v>10</v>
      </c>
      <c r="H41" s="103"/>
      <c r="I41" s="103"/>
      <c r="J41" s="103"/>
      <c r="K41" s="103"/>
      <c r="L41" s="103"/>
      <c r="M41" s="103"/>
    </row>
    <row r="42" spans="1:14" customFormat="1" ht="45" x14ac:dyDescent="0.25">
      <c r="A42" s="62" t="s">
        <v>68</v>
      </c>
      <c r="B42" s="17" t="str">
        <f>'administration aide à la prise'!B10</f>
        <v>Le déconditionnement primaire est réalisé au moment de l'administration
Conditionnement primaire = Blister d'origine</v>
      </c>
      <c r="C42" s="69">
        <f>'administration aide à la prise'!D10</f>
        <v>0</v>
      </c>
      <c r="D42" s="73" t="str">
        <f t="shared" si="3"/>
        <v/>
      </c>
      <c r="E42" s="74"/>
      <c r="F42" s="74"/>
      <c r="G42" s="71">
        <v>11</v>
      </c>
    </row>
    <row r="43" spans="1:14" customFormat="1" x14ac:dyDescent="0.25">
      <c r="A43" s="62" t="s">
        <v>69</v>
      </c>
      <c r="B43" s="17" t="str">
        <f>'administration aide à la prise'!B11</f>
        <v>L'intégrité des médicaments à administrer est vérifiée</v>
      </c>
      <c r="C43" s="69">
        <f>'administration aide à la prise'!D11</f>
        <v>0</v>
      </c>
      <c r="D43" s="73" t="str">
        <f t="shared" si="3"/>
        <v/>
      </c>
      <c r="E43" s="74"/>
      <c r="F43" s="74"/>
      <c r="G43" s="71">
        <v>12</v>
      </c>
    </row>
    <row r="44" spans="1:14" customFormat="1" ht="45" x14ac:dyDescent="0.25">
      <c r="A44" s="62" t="s">
        <v>76</v>
      </c>
      <c r="B44" s="17" t="str">
        <f>'administration aide à la prise'!B12</f>
        <v xml:space="preserve">La péremption des médicaments à administrer est vérifiée par le professionnel qui prépare le pilulier
La péremption doit être vérifiée si déblistérisation ou si l'emballage le permet au moment de l'aide à la prise </v>
      </c>
      <c r="C44" s="69">
        <f>'administration aide à la prise'!D12</f>
        <v>0</v>
      </c>
      <c r="D44" s="73" t="str">
        <f t="shared" si="3"/>
        <v/>
      </c>
      <c r="E44" s="74"/>
      <c r="F44" s="74"/>
      <c r="G44" s="71">
        <v>13</v>
      </c>
    </row>
    <row r="45" spans="1:14" customFormat="1" ht="60" x14ac:dyDescent="0.25">
      <c r="A45" s="62" t="s">
        <v>77</v>
      </c>
      <c r="B45" s="17" t="str">
        <f>'administration aide à la prise'!B13</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5" s="69">
        <f>'administration aide à la prise'!D13</f>
        <v>0</v>
      </c>
      <c r="D45" s="73" t="str">
        <f t="shared" si="3"/>
        <v/>
      </c>
      <c r="E45" s="74"/>
      <c r="F45" s="74"/>
      <c r="G45" s="71">
        <v>14</v>
      </c>
    </row>
    <row r="46" spans="1:14" customFormat="1" ht="60" x14ac:dyDescent="0.25">
      <c r="A46" s="6"/>
      <c r="B46" s="44" t="s">
        <v>104</v>
      </c>
      <c r="C46" s="110" t="str">
        <f>C33</f>
        <v>Saisir la date dans l'onglet identification SSIAD</v>
      </c>
      <c r="D46" s="73">
        <v>4</v>
      </c>
      <c r="E46" s="73" t="s">
        <v>96</v>
      </c>
      <c r="F46" s="73">
        <f>COUNTIF(D$2:D$6,"1")</f>
        <v>0</v>
      </c>
      <c r="G46" s="71">
        <v>1</v>
      </c>
    </row>
    <row r="47" spans="1:14" customFormat="1" ht="60" x14ac:dyDescent="0.25">
      <c r="A47" s="63" t="s">
        <v>70</v>
      </c>
      <c r="B47" s="104" t="str">
        <f>'enregistrement surveillance'!B2</f>
        <v>Pour les patients considérés à risque, la prise effective des médicaments est vérifiée par un membre du personnel habilité 
Patient à risque = patient dément, sous AVK, trouble de la déglutition...
Une liste de patients à risques est définie par l'IDEC</v>
      </c>
      <c r="C47" s="69">
        <f>'enregistrement surveillance'!D2</f>
        <v>0</v>
      </c>
      <c r="D47" s="73" t="str">
        <f>IF(OR(C47="jamais",C47="NON"),3,IF(OR(C47="toujours",C47="OUI"),0,IF(C47="fréquemment",1,IF(C47="rarement",2,""))))</f>
        <v/>
      </c>
      <c r="E47" s="73" t="s">
        <v>95</v>
      </c>
      <c r="F47" s="73">
        <f>COUNTIF(D$2:D$6,"0")</f>
        <v>0</v>
      </c>
      <c r="G47" s="71">
        <v>2</v>
      </c>
    </row>
    <row r="48" spans="1:14" customFormat="1" ht="24.75" customHeight="1" x14ac:dyDescent="0.25">
      <c r="A48" s="38" t="s">
        <v>71</v>
      </c>
      <c r="B48" s="165" t="str">
        <f>'enregistrement surveillance'!B3</f>
        <v xml:space="preserve">Un support permet  :  </v>
      </c>
      <c r="C48" s="157" t="s">
        <v>152</v>
      </c>
      <c r="D48" s="157" t="s">
        <v>152</v>
      </c>
      <c r="E48" s="157" t="s">
        <v>152</v>
      </c>
      <c r="F48" s="162" t="str">
        <f t="shared" ref="F48" si="4">IF(OR(C48="jamais",C48="NON"),3,IF(OR(C48="toujours",C48="OUI"),0,IF(C48="fréquemment",1,IF(C48="rarement",2,""))))</f>
        <v/>
      </c>
      <c r="G48" s="162" t="s">
        <v>96</v>
      </c>
      <c r="H48" s="162">
        <f>COUNTIF(F$2:F$7,"1")</f>
        <v>0</v>
      </c>
      <c r="I48" s="160" t="str">
        <f t="shared" ref="I48" si="5">IF(OR(D48="jamais",D48="NON"),3,IF(OR(D48="toujours",D48="OUI"),0,IF(D48="fréquemment",1,IF(D48="rarement",2,""))))</f>
        <v/>
      </c>
      <c r="J48" s="160" t="s">
        <v>96</v>
      </c>
      <c r="K48" s="160">
        <f>COUNTIF(I$2:I$7,"1")</f>
        <v>0</v>
      </c>
      <c r="L48" s="161" t="str">
        <f t="shared" ref="L48" si="6">IF(OR(E48="jamais",E48="NON"),3,IF(OR(E48="toujours",E48="OUI"),0,IF(E48="fréquemment",1,IF(E48="rarement",2,""))))</f>
        <v/>
      </c>
      <c r="M48" s="161" t="s">
        <v>96</v>
      </c>
      <c r="N48" s="161">
        <f>COUNTIF(L$2:L$7,"1")</f>
        <v>0</v>
      </c>
    </row>
    <row r="49" spans="1:10" customFormat="1" x14ac:dyDescent="0.25">
      <c r="A49" s="63" t="s">
        <v>72</v>
      </c>
      <c r="B49" s="163" t="str">
        <f>'enregistrement surveillance'!B4</f>
        <v xml:space="preserve"> - d'enregistrer la prise ou l'administration (et la non prise) des médicaments en temps réel à chaque prise</v>
      </c>
      <c r="C49" s="69">
        <f>'enregistrement surveillance'!D4</f>
        <v>0</v>
      </c>
      <c r="D49" s="73" t="str">
        <f>IF(OR(C49="jamais",C49="NON"),3,IF(OR(C49="toujours",C49="OUI"),0,IF(C49="fréquemment",1,IF(C49="rarement",2,""))))</f>
        <v/>
      </c>
      <c r="E49" s="73" t="s">
        <v>97</v>
      </c>
      <c r="F49" s="73">
        <f>COUNTIF(D$2:D$6,"2")</f>
        <v>0</v>
      </c>
      <c r="G49" s="71">
        <v>4</v>
      </c>
    </row>
    <row r="50" spans="1:10" customFormat="1" x14ac:dyDescent="0.25">
      <c r="A50" s="63" t="s">
        <v>73</v>
      </c>
      <c r="B50" s="163" t="str">
        <f>'enregistrement surveillance'!B5</f>
        <v xml:space="preserve"> - d'enregistrer les observations en rapport avec la prise ou l'administration (et la non prise) des médicaments</v>
      </c>
      <c r="C50" s="69">
        <f>'enregistrement surveillance'!D5</f>
        <v>0</v>
      </c>
      <c r="D50" s="73" t="str">
        <f>IF(OR(C50="jamais",C50="NON"),3,IF(OR(C50="toujours",C50="OUI"),0,IF(C50="fréquemment",1,IF(C50="rarement",2,""))))</f>
        <v/>
      </c>
      <c r="E50" s="73" t="s">
        <v>98</v>
      </c>
      <c r="F50" s="73">
        <f>COUNTIF(D$2:D$6,"3")</f>
        <v>0</v>
      </c>
      <c r="G50" s="71">
        <v>5</v>
      </c>
    </row>
    <row r="51" spans="1:10" customFormat="1" x14ac:dyDescent="0.25">
      <c r="A51" s="63" t="s">
        <v>74</v>
      </c>
      <c r="B51" s="163" t="str">
        <f>'enregistrement surveillance'!B6</f>
        <v xml:space="preserve"> - d'identifier la personne qui enregistre la prise ou l'administration (et la non prise) des médicaments </v>
      </c>
      <c r="C51" s="69">
        <f>'enregistrement surveillance'!D6</f>
        <v>0</v>
      </c>
      <c r="D51" s="73" t="str">
        <f>IF(OR(C51="jamais",C51="NON"),3,IF(OR(C51="toujours",C51="OUI"),0,IF(C51="fréquemment",1,IF(C51="rarement",2,""))))</f>
        <v/>
      </c>
      <c r="E51" s="74"/>
      <c r="F51" s="74"/>
      <c r="G51" s="71">
        <v>6</v>
      </c>
    </row>
    <row r="52" spans="1:10" customFormat="1" ht="90" x14ac:dyDescent="0.25">
      <c r="A52" s="63" t="s">
        <v>75</v>
      </c>
      <c r="B52" s="163" t="str">
        <f>'enregistrement surveillance'!B7</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2" s="69">
        <f>'enregistrement surveillance'!D7</f>
        <v>0</v>
      </c>
      <c r="D52" s="73" t="str">
        <f>IF(OR(C52="jamais",C52="NON"),3,IF(OR(C52="toujours",C52="OUI"),0,IF(C52="fréquemment",1,IF(C52="rarement",2,""))))</f>
        <v/>
      </c>
      <c r="E52" s="72"/>
      <c r="F52" s="72"/>
      <c r="G52" s="71">
        <v>7</v>
      </c>
      <c r="H52" s="103"/>
      <c r="I52" s="103"/>
      <c r="J52" s="103"/>
    </row>
  </sheetData>
  <sheetProtection selectLockedCells="1" selectUnlockedCells="1"/>
  <autoFilter ref="D46:D52"/>
  <sortState ref="A54:G59">
    <sortCondition ref="G54"/>
  </sortState>
  <mergeCells count="1">
    <mergeCell ref="O1:Q2"/>
  </mergeCells>
  <conditionalFormatting sqref="C33 C2:C14">
    <cfRule type="expression" dxfId="187" priority="45">
      <formula>$D2=3</formula>
    </cfRule>
    <cfRule type="expression" dxfId="186" priority="46">
      <formula>$D2=2</formula>
    </cfRule>
    <cfRule type="expression" dxfId="185" priority="47">
      <formula>$D2=0</formula>
    </cfRule>
    <cfRule type="expression" dxfId="184" priority="48">
      <formula>$D2=1</formula>
    </cfRule>
  </conditionalFormatting>
  <conditionalFormatting sqref="C16:C18">
    <cfRule type="expression" dxfId="183" priority="41">
      <formula>$D16=3</formula>
    </cfRule>
    <cfRule type="expression" dxfId="182" priority="42">
      <formula>$D16=2</formula>
    </cfRule>
    <cfRule type="expression" dxfId="181" priority="43">
      <formula>$D16=0</formula>
    </cfRule>
    <cfRule type="expression" dxfId="180" priority="44">
      <formula>$D16=1</formula>
    </cfRule>
  </conditionalFormatting>
  <conditionalFormatting sqref="C20:C26">
    <cfRule type="expression" dxfId="179" priority="37">
      <formula>$D20=3</formula>
    </cfRule>
    <cfRule type="expression" dxfId="178" priority="38">
      <formula>$D20=2</formula>
    </cfRule>
    <cfRule type="expression" dxfId="177" priority="39">
      <formula>$D20=0</formula>
    </cfRule>
    <cfRule type="expression" dxfId="176" priority="40">
      <formula>$D20=1</formula>
    </cfRule>
  </conditionalFormatting>
  <conditionalFormatting sqref="C28:C32">
    <cfRule type="expression" dxfId="175" priority="33">
      <formula>$D28=3</formula>
    </cfRule>
    <cfRule type="expression" dxfId="174" priority="34">
      <formula>$D28=2</formula>
    </cfRule>
    <cfRule type="expression" dxfId="173" priority="35">
      <formula>$D28=0</formula>
    </cfRule>
    <cfRule type="expression" dxfId="172" priority="36">
      <formula>$D28=1</formula>
    </cfRule>
  </conditionalFormatting>
  <conditionalFormatting sqref="C34:C45">
    <cfRule type="expression" dxfId="171" priority="29">
      <formula>$D34=3</formula>
    </cfRule>
    <cfRule type="expression" dxfId="170" priority="30">
      <formula>$D34=2</formula>
    </cfRule>
    <cfRule type="expression" dxfId="169" priority="31">
      <formula>$D34=0</formula>
    </cfRule>
    <cfRule type="expression" dxfId="168" priority="32">
      <formula>$D34=1</formula>
    </cfRule>
  </conditionalFormatting>
  <conditionalFormatting sqref="C46 C49:C52">
    <cfRule type="expression" dxfId="167" priority="17">
      <formula>$D46=3</formula>
    </cfRule>
    <cfRule type="expression" dxfId="166" priority="18">
      <formula>$D46=2</formula>
    </cfRule>
    <cfRule type="expression" dxfId="165" priority="19">
      <formula>$D46=0</formula>
    </cfRule>
    <cfRule type="expression" dxfId="164" priority="20">
      <formula>$D46=1</formula>
    </cfRule>
  </conditionalFormatting>
  <conditionalFormatting sqref="C47">
    <cfRule type="expression" dxfId="163" priority="13">
      <formula>$D47=3</formula>
    </cfRule>
    <cfRule type="expression" dxfId="162" priority="14">
      <formula>$D47=2</formula>
    </cfRule>
    <cfRule type="expression" dxfId="161" priority="15">
      <formula>$D47=0</formula>
    </cfRule>
    <cfRule type="expression" dxfId="160" priority="16">
      <formula>$D47=1</formula>
    </cfRule>
  </conditionalFormatting>
  <dataValidations disablePrompts="1" count="1">
    <dataValidation type="list" allowBlank="1" showInputMessage="1" showErrorMessage="1" sqref="C20">
      <formula1>JFRT</formula1>
    </dataValidation>
  </dataValidations>
  <hyperlinks>
    <hyperlink ref="O1:Q2" location="Synthèses!A1" display="Retour à l'onglet &quot;Synthèses&quot;"/>
  </hyperlinks>
  <pageMargins left="0.70866141732283472" right="0.70866141732283472" top="0.74803149606299213" bottom="0.74803149606299213" header="0.31496062992125984" footer="0.31496062992125984"/>
  <pageSetup paperSize="9" scale="25"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 id="{28E1840F-F679-4F5D-BE63-230A4A0D03F3}">
            <xm:f>'enregistrement surveillance'!$I48=3</xm:f>
            <x14:dxf>
              <fill>
                <patternFill>
                  <bgColor rgb="FFFF0000"/>
                </patternFill>
              </fill>
            </x14:dxf>
          </x14:cfRule>
          <x14:cfRule type="expression" priority="6" id="{C1CD9682-3C97-4BDA-9B9A-D580E04DC39C}">
            <xm:f>'enregistrement surveillance'!$I48=2</xm:f>
            <x14:dxf>
              <fill>
                <patternFill>
                  <bgColor rgb="FFFFC000"/>
                </patternFill>
              </fill>
            </x14:dxf>
          </x14:cfRule>
          <x14:cfRule type="expression" priority="7" id="{905D3F4D-F62D-44E2-B29F-14F103C3DC03}">
            <xm:f>'enregistrement surveillance'!$I48=0</xm:f>
            <x14:dxf>
              <fill>
                <patternFill>
                  <bgColor rgb="FF92D050"/>
                </patternFill>
              </fill>
            </x14:dxf>
          </x14:cfRule>
          <x14:cfRule type="expression" priority="8" id="{478A1AD4-68DF-4820-922E-B08DE4777278}">
            <xm:f>'enregistrement surveillance'!$I48=1</xm:f>
            <x14:dxf>
              <fill>
                <patternFill>
                  <bgColor rgb="FFFFFF00"/>
                </patternFill>
              </fill>
            </x14:dxf>
          </x14:cfRule>
          <xm:sqref>D48</xm:sqref>
        </x14:conditionalFormatting>
        <x14:conditionalFormatting xmlns:xm="http://schemas.microsoft.com/office/excel/2006/main">
          <x14:cfRule type="expression" priority="1" id="{C57CF519-CD90-44FE-8137-8A7C98098CF9}">
            <xm:f>'enregistrement surveillance'!$L48=3</xm:f>
            <x14:dxf>
              <fill>
                <patternFill>
                  <bgColor rgb="FFFF0000"/>
                </patternFill>
              </fill>
            </x14:dxf>
          </x14:cfRule>
          <x14:cfRule type="expression" priority="2" id="{ED8E5897-374C-438A-9AE2-754AC29D10D7}">
            <xm:f>'enregistrement surveillance'!$L48=2</xm:f>
            <x14:dxf>
              <fill>
                <patternFill>
                  <bgColor rgb="FFFFC000"/>
                </patternFill>
              </fill>
            </x14:dxf>
          </x14:cfRule>
          <x14:cfRule type="expression" priority="3" id="{B6A1D6B0-881C-4E93-8BE0-23452142773D}">
            <xm:f>'enregistrement surveillance'!$L48=0</xm:f>
            <x14:dxf>
              <fill>
                <patternFill>
                  <bgColor rgb="FF92D050"/>
                </patternFill>
              </fill>
            </x14:dxf>
          </x14:cfRule>
          <x14:cfRule type="expression" priority="4" id="{376D005F-A346-4FA0-9307-E9506478024B}">
            <xm:f>'enregistrement surveillance'!$L48=1</xm:f>
            <x14:dxf>
              <fill>
                <patternFill>
                  <bgColor rgb="FFFFFF00"/>
                </patternFill>
              </fill>
            </x14:dxf>
          </x14:cfRule>
          <xm:sqref>E48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9" tint="0.79998168889431442"/>
    <pageSetUpPr fitToPage="1"/>
  </sheetPr>
  <dimension ref="A1:Q52"/>
  <sheetViews>
    <sheetView showGridLines="0" workbookViewId="0">
      <selection activeCell="G37" sqref="G37"/>
    </sheetView>
  </sheetViews>
  <sheetFormatPr baseColWidth="10" defaultRowHeight="15" x14ac:dyDescent="0.25"/>
  <cols>
    <col min="1" max="1" width="5.85546875" style="103" customWidth="1"/>
    <col min="2" max="2" width="134.5703125" style="103" customWidth="1"/>
    <col min="3" max="3" width="18.5703125" style="71" customWidth="1"/>
    <col min="4" max="6" width="11.42578125" style="72" hidden="1" customWidth="1"/>
    <col min="7" max="7" width="11.42578125" style="71" hidden="1" customWidth="1"/>
    <col min="8" max="14" width="0" style="103" hidden="1" customWidth="1"/>
    <col min="15" max="16384" width="11.42578125" style="103"/>
  </cols>
  <sheetData>
    <row r="1" spans="1:17" ht="55.5" customHeight="1" x14ac:dyDescent="0.25">
      <c r="A1" s="16"/>
      <c r="B1" s="40" t="s">
        <v>102</v>
      </c>
      <c r="C1" s="111" t="str">
        <f>'organisation coordination'!E1</f>
        <v>Saisir la date dans l'onglet identification SSIAD</v>
      </c>
      <c r="D1" s="71">
        <v>4</v>
      </c>
      <c r="G1" s="71">
        <v>1</v>
      </c>
      <c r="O1" s="266" t="s">
        <v>164</v>
      </c>
      <c r="P1" s="267"/>
      <c r="Q1" s="268"/>
    </row>
    <row r="2" spans="1:17" ht="30.75" thickBot="1" x14ac:dyDescent="0.3">
      <c r="A2" s="56" t="s">
        <v>28</v>
      </c>
      <c r="B2" s="158" t="str">
        <f>'organisation coordination'!B2</f>
        <v>Les modalités de gestion des traitements médicamenteux sont définies avec le patient ou son représentant dans le dossier patient (recueil de données, protocle de soins...) en fonction de son degré d'autonomie</v>
      </c>
      <c r="C2" s="69">
        <f>'organisation coordination'!E2</f>
        <v>0</v>
      </c>
      <c r="D2" s="71" t="str">
        <f t="shared" ref="D2:D14" si="0">IF(OR(C2="jamais",C2="NON"),3,IF(OR(C2="toujours",C2="OUI"),0,IF(C2="fréquemment",1,IF(C2="rarement",2,""))))</f>
        <v/>
      </c>
      <c r="E2" s="72" t="s">
        <v>95</v>
      </c>
      <c r="F2" s="72">
        <f>COUNTIF(D$2:D$14,"0")</f>
        <v>0</v>
      </c>
      <c r="G2" s="71">
        <v>2</v>
      </c>
      <c r="O2" s="269"/>
      <c r="P2" s="270"/>
      <c r="Q2" s="271"/>
    </row>
    <row r="3" spans="1:17" s="159" customFormat="1" ht="30" x14ac:dyDescent="0.25">
      <c r="A3" s="56" t="s">
        <v>29</v>
      </c>
      <c r="B3" s="165" t="str">
        <f>'organisation coordination'!B3</f>
        <v>Pour les patients autonomes, l'état des lieux porte sur :   
ex : remise du document ANSM "Médicaments à la maison"</v>
      </c>
      <c r="C3" s="69" t="str">
        <f>'organisation coordination'!E3</f>
        <v>x</v>
      </c>
      <c r="D3" s="71"/>
      <c r="E3" s="72"/>
      <c r="F3" s="72"/>
      <c r="G3" s="71"/>
    </row>
    <row r="4" spans="1:17" x14ac:dyDescent="0.25">
      <c r="A4" s="56" t="s">
        <v>30</v>
      </c>
      <c r="B4" s="163" t="str">
        <f>'organisation coordination'!B4</f>
        <v xml:space="preserve"> l'auto-gestion de leur traitement</v>
      </c>
      <c r="C4" s="69">
        <f>'organisation coordination'!E4</f>
        <v>0</v>
      </c>
      <c r="D4" s="71" t="str">
        <f t="shared" si="0"/>
        <v/>
      </c>
      <c r="E4" s="72" t="s">
        <v>96</v>
      </c>
      <c r="F4" s="72">
        <f>COUNTIF(D$2:D$14,"1")</f>
        <v>0</v>
      </c>
      <c r="G4" s="71">
        <v>4</v>
      </c>
      <c r="L4" s="64"/>
    </row>
    <row r="5" spans="1:17" x14ac:dyDescent="0.25">
      <c r="A5" s="56" t="s">
        <v>31</v>
      </c>
      <c r="B5" s="163" t="str">
        <f>'organisation coordination'!B5</f>
        <v>les conditions du stockage des médicaments (sécurité, froid…)</v>
      </c>
      <c r="C5" s="69">
        <f>'organisation coordination'!E6</f>
        <v>0</v>
      </c>
      <c r="D5" s="71" t="str">
        <f t="shared" si="0"/>
        <v/>
      </c>
      <c r="E5" s="72" t="s">
        <v>97</v>
      </c>
      <c r="F5" s="72">
        <f>COUNTIF(D$2:D$14,"2")</f>
        <v>0</v>
      </c>
      <c r="G5" s="71">
        <v>5</v>
      </c>
    </row>
    <row r="6" spans="1:17" x14ac:dyDescent="0.25">
      <c r="A6" s="56" t="s">
        <v>32</v>
      </c>
      <c r="B6" s="163" t="str">
        <f>'organisation coordination'!B6</f>
        <v>les conditions d'approvisionnement des médicaments</v>
      </c>
      <c r="C6" s="69">
        <f>'organisation coordination'!E5</f>
        <v>0</v>
      </c>
      <c r="D6" s="71" t="str">
        <f t="shared" si="0"/>
        <v/>
      </c>
      <c r="E6" s="72" t="s">
        <v>98</v>
      </c>
      <c r="F6" s="72">
        <f>COUNTIF(D$2:D$14,"3")</f>
        <v>0</v>
      </c>
      <c r="G6" s="71">
        <v>6</v>
      </c>
    </row>
    <row r="7" spans="1:17" s="159" customFormat="1" ht="45" x14ac:dyDescent="0.25">
      <c r="A7" s="56" t="s">
        <v>33</v>
      </c>
      <c r="B7" s="165" t="str">
        <f>'organisation coordination'!B7</f>
        <v xml:space="preserve"> La communication est organisée entre le service et les partenaires suivants :
ex : rencontre, courrier d'information de prise en charge, téléphone, mail, …</v>
      </c>
      <c r="C7" s="69">
        <f>'organisation coordination'!E6</f>
        <v>0</v>
      </c>
      <c r="D7" s="71"/>
      <c r="E7" s="72"/>
      <c r="F7" s="72"/>
      <c r="G7" s="71"/>
    </row>
    <row r="8" spans="1:17" x14ac:dyDescent="0.25">
      <c r="A8" s="56" t="s">
        <v>34</v>
      </c>
      <c r="B8" s="163" t="str">
        <f>'organisation coordination'!B8</f>
        <v>pharmacien</v>
      </c>
      <c r="C8" s="69">
        <f>'organisation coordination'!E8</f>
        <v>0</v>
      </c>
      <c r="D8" s="71" t="str">
        <f t="shared" si="0"/>
        <v/>
      </c>
      <c r="G8" s="71">
        <v>8</v>
      </c>
    </row>
    <row r="9" spans="1:17" x14ac:dyDescent="0.25">
      <c r="A9" s="56" t="s">
        <v>35</v>
      </c>
      <c r="B9" s="163" t="str">
        <f>'organisation coordination'!B9</f>
        <v>IDEL</v>
      </c>
      <c r="C9" s="69">
        <f>'organisation coordination'!E9</f>
        <v>0</v>
      </c>
      <c r="D9" s="71" t="str">
        <f t="shared" si="0"/>
        <v/>
      </c>
      <c r="G9" s="71">
        <v>9</v>
      </c>
    </row>
    <row r="10" spans="1:17" x14ac:dyDescent="0.25">
      <c r="A10" s="56" t="s">
        <v>36</v>
      </c>
      <c r="B10" s="163" t="str">
        <f>'organisation coordination'!B10</f>
        <v>médecin traitant</v>
      </c>
      <c r="C10" s="69">
        <f>'organisation coordination'!E10</f>
        <v>0</v>
      </c>
      <c r="D10" s="71" t="str">
        <f t="shared" si="0"/>
        <v/>
      </c>
      <c r="G10" s="71">
        <v>10</v>
      </c>
    </row>
    <row r="11" spans="1:17" x14ac:dyDescent="0.25">
      <c r="A11" s="56" t="s">
        <v>37</v>
      </c>
      <c r="B11" s="163" t="str">
        <f>'organisation coordination'!B11</f>
        <v>autres (SAD, emplois directs…)</v>
      </c>
      <c r="C11" s="69">
        <f>'organisation coordination'!E11</f>
        <v>0</v>
      </c>
      <c r="D11" s="71" t="str">
        <f t="shared" si="0"/>
        <v/>
      </c>
      <c r="G11" s="71">
        <v>11</v>
      </c>
    </row>
    <row r="12" spans="1:17" ht="75" x14ac:dyDescent="0.25">
      <c r="A12" s="56" t="s">
        <v>38</v>
      </c>
      <c r="B12" s="163" t="str">
        <f>'organisation coordination'!B12</f>
        <v>En cas d'hospitalisation, il existe une carte avec les coordonnées du SSIAD et  de tous les intervenants à domicile (IDE, pharmacien, médecin ….) 
ex :  carte A'DOM
la conciliation médicamenteuse à l'hopital est facilitée
L'ordonnance peut y être jointe</v>
      </c>
      <c r="C12" s="69">
        <f>'organisation coordination'!E12</f>
        <v>0</v>
      </c>
      <c r="D12" s="71" t="str">
        <f t="shared" si="0"/>
        <v/>
      </c>
      <c r="G12" s="71">
        <v>12</v>
      </c>
    </row>
    <row r="13" spans="1:17" ht="60" x14ac:dyDescent="0.25">
      <c r="A13" s="56" t="s">
        <v>39</v>
      </c>
      <c r="B13" s="163" t="str">
        <f>'organisation coordination'!B13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3" s="69">
        <f>'organisation coordination'!E13</f>
        <v>0</v>
      </c>
      <c r="D13" s="71" t="str">
        <f t="shared" si="0"/>
        <v/>
      </c>
      <c r="G13" s="71">
        <v>13</v>
      </c>
    </row>
    <row r="14" spans="1:17" x14ac:dyDescent="0.25">
      <c r="A14" s="56" t="s">
        <v>40</v>
      </c>
      <c r="B14" s="163" t="str">
        <f>'organisation coordination'!B14</f>
        <v xml:space="preserve">Des conventions sont signées avec les IDEL </v>
      </c>
      <c r="C14" s="69">
        <f>'organisation coordination'!E14</f>
        <v>0</v>
      </c>
      <c r="D14" s="71" t="str">
        <f t="shared" si="0"/>
        <v/>
      </c>
      <c r="G14" s="71">
        <v>14</v>
      </c>
    </row>
    <row r="15" spans="1:17" customFormat="1" ht="60" x14ac:dyDescent="0.25">
      <c r="A15" s="7"/>
      <c r="B15" s="41" t="s">
        <v>44</v>
      </c>
      <c r="C15" s="111" t="str">
        <f>C1</f>
        <v>Saisir la date dans l'onglet identification SSIAD</v>
      </c>
      <c r="D15" s="73">
        <v>4</v>
      </c>
      <c r="E15" s="74"/>
      <c r="F15" s="74"/>
      <c r="G15" s="71">
        <v>1</v>
      </c>
    </row>
    <row r="16" spans="1:17" customFormat="1" ht="45" x14ac:dyDescent="0.25">
      <c r="A16" s="58" t="s">
        <v>41</v>
      </c>
      <c r="B16" s="10" t="str">
        <f>prescription!B2</f>
        <v>les professionnels du SSIAD salariés ne retranscrivent pas les ordonnances
Toute retranscription d'une prescription est source d'erreur</v>
      </c>
      <c r="C16" s="69">
        <f>prescription!E2</f>
        <v>0</v>
      </c>
      <c r="D16" s="73" t="str">
        <f>IF(OR(C16="jamais",C16="NON"),3,IF(OR(C16="toujours",C16="OUI"),0,IF(C16="fréquemment",1,IF(C16="rarement",2,""))))</f>
        <v/>
      </c>
      <c r="E16" s="73" t="s">
        <v>95</v>
      </c>
      <c r="F16" s="73">
        <f>COUNTIF(D$2:D$4,"0")</f>
        <v>0</v>
      </c>
      <c r="G16" s="71">
        <v>2</v>
      </c>
    </row>
    <row r="17" spans="1:7" customFormat="1" ht="60" x14ac:dyDescent="0.25">
      <c r="A17" s="58" t="s">
        <v>42</v>
      </c>
      <c r="B17" s="10" t="str">
        <f>prescription!B3</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7" s="69">
        <f>prescription!E3</f>
        <v>0</v>
      </c>
      <c r="D17" s="73" t="str">
        <f>IF(OR(C17="jamais",C17="NON"),3,IF(OR(C17="toujours",C17="OUI"),0,IF(C17="fréquemment",1,IF(C17="rarement",2,""))))</f>
        <v/>
      </c>
      <c r="E17" s="73" t="s">
        <v>98</v>
      </c>
      <c r="F17" s="73">
        <f>COUNTIF(D$2:D$4,"3")</f>
        <v>0</v>
      </c>
      <c r="G17" s="71">
        <v>3</v>
      </c>
    </row>
    <row r="18" spans="1:7" customFormat="1" x14ac:dyDescent="0.25">
      <c r="A18" s="58" t="s">
        <v>43</v>
      </c>
      <c r="B18" s="10" t="str">
        <f>prescription!B4</f>
        <v>Le patient autonome est encouragé à signaler au personnel soignant toute automédication</v>
      </c>
      <c r="C18" s="69">
        <f>prescription!E4</f>
        <v>0</v>
      </c>
      <c r="D18" s="73" t="str">
        <f>IF(OR(C18="jamais",C18="NON"),3,IF(OR(C18="toujours",C18="OUI"),0,IF(C18="fréquemment",1,IF(C18="rarement",2,""))))</f>
        <v/>
      </c>
      <c r="E18" s="74"/>
      <c r="F18" s="74"/>
      <c r="G18" s="71">
        <v>4</v>
      </c>
    </row>
    <row r="19" spans="1:7" customFormat="1" ht="60" x14ac:dyDescent="0.25">
      <c r="A19" s="6"/>
      <c r="B19" s="26" t="s">
        <v>10</v>
      </c>
      <c r="C19" s="111" t="str">
        <f>C15</f>
        <v>Saisir la date dans l'onglet identification SSIAD</v>
      </c>
      <c r="D19" s="73">
        <v>4</v>
      </c>
      <c r="E19" s="74"/>
      <c r="F19" s="74"/>
      <c r="G19" s="71">
        <v>1</v>
      </c>
    </row>
    <row r="20" spans="1:7" customFormat="1" ht="22.5" customHeight="1" x14ac:dyDescent="0.25">
      <c r="A20" s="59" t="s">
        <v>47</v>
      </c>
      <c r="B20" s="5" t="str">
        <f>Dispensation!B2</f>
        <v>Le pharmacien fournit un plan de posologie avec le traitement</v>
      </c>
      <c r="C20" s="69">
        <f>Dispensation!E2</f>
        <v>0</v>
      </c>
      <c r="D20" s="73" t="str">
        <f t="shared" ref="D20:D26" si="1">IF(OR(C20="jamais",C20="NON"),3,IF(OR(C20="toujours",C20="OUI"),0,IF(C20="fréquemment",1,IF(C20="rarement",2,""))))</f>
        <v/>
      </c>
      <c r="E20" s="73" t="s">
        <v>95</v>
      </c>
      <c r="F20" s="73">
        <f>COUNTIF(D$20:D$26,"0")</f>
        <v>0</v>
      </c>
      <c r="G20" s="71">
        <v>2</v>
      </c>
    </row>
    <row r="21" spans="1:7" customFormat="1" ht="32.25" customHeight="1" x14ac:dyDescent="0.25">
      <c r="A21" s="59" t="s">
        <v>48</v>
      </c>
      <c r="B21" s="5" t="str">
        <f>Dispensation!B3</f>
        <v>Lorsque le traitement est administré par un professionnel du SSIAD, les médicaments sont préparés en pilulier exclusivement par l'IDE ou le personnel pharmaceutique 
Les préparateurs en pharmacie préparent sous contrôle d'un pharmacien</v>
      </c>
      <c r="C21" s="69">
        <f>Dispensation!E3</f>
        <v>0</v>
      </c>
      <c r="D21" s="73" t="str">
        <f t="shared" si="1"/>
        <v/>
      </c>
      <c r="E21" s="73" t="s">
        <v>96</v>
      </c>
      <c r="F21" s="73">
        <f>COUNTIF(D$20:D$26,"1")</f>
        <v>0</v>
      </c>
      <c r="G21" s="71">
        <v>3</v>
      </c>
    </row>
    <row r="22" spans="1:7" customFormat="1" ht="28.5" customHeight="1" x14ac:dyDescent="0.25">
      <c r="A22" s="59" t="s">
        <v>49</v>
      </c>
      <c r="B22" s="5" t="str">
        <f>Dispensation!B4</f>
        <v>Les piluliers sont identifiés par le nom ET Le prénom de l'usager</v>
      </c>
      <c r="C22" s="69">
        <f>Dispensation!E4</f>
        <v>0</v>
      </c>
      <c r="D22" s="73" t="str">
        <f t="shared" si="1"/>
        <v/>
      </c>
      <c r="E22" s="73" t="s">
        <v>97</v>
      </c>
      <c r="F22" s="73">
        <f>COUNTIF(D$20:D$26,"2")</f>
        <v>0</v>
      </c>
      <c r="G22" s="71">
        <v>4</v>
      </c>
    </row>
    <row r="23" spans="1:7" customFormat="1" ht="22.5" customHeight="1" x14ac:dyDescent="0.25">
      <c r="A23" s="59" t="s">
        <v>82</v>
      </c>
      <c r="B23" s="5" t="str">
        <f>Dispensation!B5</f>
        <v>La mise à jour des piluliers en cas de modification de traitement est organisée</v>
      </c>
      <c r="C23" s="69">
        <f>Dispensation!E5</f>
        <v>0</v>
      </c>
      <c r="D23" s="73" t="str">
        <f t="shared" si="1"/>
        <v/>
      </c>
      <c r="E23" s="73" t="s">
        <v>98</v>
      </c>
      <c r="F23" s="73">
        <f>COUNTIF(D$20:D$26,"3")</f>
        <v>0</v>
      </c>
      <c r="G23" s="71">
        <v>5</v>
      </c>
    </row>
    <row r="24" spans="1:7" customFormat="1" ht="22.5" customHeight="1" x14ac:dyDescent="0.25">
      <c r="A24" s="59" t="s">
        <v>83</v>
      </c>
      <c r="B24" s="5" t="str">
        <f>Dispensation!B6</f>
        <v xml:space="preserve">Les médicaments sont préparés au moment de l'administration pour les formes buvables  (sachets, gouttes, sirop...)
</v>
      </c>
      <c r="C24" s="69">
        <f>Dispensation!C7</f>
        <v>0</v>
      </c>
      <c r="D24" s="73" t="str">
        <f t="shared" si="1"/>
        <v/>
      </c>
      <c r="E24" s="74"/>
      <c r="F24" s="74"/>
      <c r="G24" s="71">
        <v>7</v>
      </c>
    </row>
    <row r="25" spans="1:7" customFormat="1" ht="36.75" customHeight="1" x14ac:dyDescent="0.25">
      <c r="A25" s="59" t="s">
        <v>50</v>
      </c>
      <c r="B25" s="5" t="str">
        <f>Dispensation!B7</f>
        <v xml:space="preserve">Les médicaments buvables sont administrés avec la pipette doseuse fournie avec le flacon  (pas d'utilisation d'une pipette pour un médicament autre que celui pour lequel elle est conçue)
</v>
      </c>
      <c r="C25" s="69">
        <f>Dispensation!E6</f>
        <v>0</v>
      </c>
      <c r="D25" s="73" t="str">
        <f t="shared" si="1"/>
        <v/>
      </c>
      <c r="E25" s="74"/>
      <c r="F25" s="74"/>
      <c r="G25" s="71">
        <v>6</v>
      </c>
    </row>
    <row r="26" spans="1:7" customFormat="1" ht="22.5" customHeight="1" x14ac:dyDescent="0.25">
      <c r="A26" s="59" t="s">
        <v>84</v>
      </c>
      <c r="B26" s="5" t="str">
        <f>Dispensation!B8</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6" s="69">
        <f>Dispensation!E8</f>
        <v>0</v>
      </c>
      <c r="D26" s="73" t="str">
        <f t="shared" si="1"/>
        <v/>
      </c>
      <c r="E26" s="74"/>
      <c r="F26" s="74"/>
      <c r="G26" s="71">
        <v>8</v>
      </c>
    </row>
    <row r="27" spans="1:7" customFormat="1" ht="60" x14ac:dyDescent="0.25">
      <c r="A27" s="6"/>
      <c r="B27" s="45" t="s">
        <v>9</v>
      </c>
      <c r="C27" s="111" t="str">
        <f>C19</f>
        <v>Saisir la date dans l'onglet identification SSIAD</v>
      </c>
      <c r="D27" s="73">
        <v>4</v>
      </c>
      <c r="E27" s="74"/>
      <c r="F27" s="74"/>
      <c r="G27" s="71">
        <v>1</v>
      </c>
    </row>
    <row r="28" spans="1:7" customFormat="1" ht="36" customHeight="1" x14ac:dyDescent="0.25">
      <c r="A28" s="60" t="s">
        <v>54</v>
      </c>
      <c r="B28" s="10" t="str">
        <f>'transport &amp; stockage'!B2</f>
        <v xml:space="preserve"> si les professionnels du SSIAD sont en charge du transport des médicaments entre l'officine et le domicile, les conditions d'hygiène, de température et de sécurité sont respectées</v>
      </c>
      <c r="C28" s="69">
        <f>'transport &amp; stockage'!E2</f>
        <v>0</v>
      </c>
      <c r="D28" s="73" t="str">
        <f>IF(OR(C28="jamais",C28="NON"),3,IF(OR(C28="toujours",C28="OUI"),0,IF(C28="fréquemment",1,IF(C28="rarement",2,""))))</f>
        <v/>
      </c>
      <c r="E28" s="73" t="s">
        <v>95</v>
      </c>
      <c r="F28" s="73">
        <f>COUNTIF(D$28:D$32,"0")</f>
        <v>0</v>
      </c>
      <c r="G28" s="71">
        <v>2</v>
      </c>
    </row>
    <row r="29" spans="1:7" customFormat="1" ht="53.25" customHeight="1" x14ac:dyDescent="0.25">
      <c r="A29" s="60" t="s">
        <v>55</v>
      </c>
      <c r="B29" s="10" t="str">
        <f>'transport &amp; stockage'!B3</f>
        <v>Les conditions de stockage des médicaments à domicile sont évaluées
vérification de la température du réfrigérateur, stockage dans un endroit inaccessible pour les enfants….</v>
      </c>
      <c r="C29" s="69">
        <f>'transport &amp; stockage'!E3</f>
        <v>0</v>
      </c>
      <c r="D29" s="73" t="str">
        <f>IF(OR(C29="jamais",C29="NON"),3,IF(OR(C29="toujours",C29="OUI"),0,IF(C29="fréquemment",1,IF(C29="rarement",2,""))))</f>
        <v/>
      </c>
      <c r="E29" s="73" t="s">
        <v>98</v>
      </c>
      <c r="F29" s="73">
        <f>COUNTIF(D$28:D$32,"3")</f>
        <v>0</v>
      </c>
      <c r="G29" s="71">
        <v>3</v>
      </c>
    </row>
    <row r="30" spans="1:7" customFormat="1" ht="24" customHeight="1" x14ac:dyDescent="0.25">
      <c r="A30" s="60" t="s">
        <v>56</v>
      </c>
      <c r="B30" s="10" t="str">
        <f>'transport &amp; stockage'!B4</f>
        <v xml:space="preserve">Les médicaments restant à l'issue d'un traitement sont rendus à la pharmacie 
</v>
      </c>
      <c r="C30" s="69">
        <f>'transport &amp; stockage'!E4</f>
        <v>0</v>
      </c>
      <c r="D30" s="73" t="str">
        <f>IF(OR(C30="jamais",C30="NON"),3,IF(OR(C30="toujours",C30="OUI"),0,IF(C30="fréquemment",1,IF(C30="rarement",2,""))))</f>
        <v/>
      </c>
      <c r="E30" s="74"/>
      <c r="F30" s="74"/>
      <c r="G30" s="71">
        <v>4</v>
      </c>
    </row>
    <row r="31" spans="1:7" customFormat="1" ht="36.75" customHeight="1" x14ac:dyDescent="0.25">
      <c r="A31" s="60" t="s">
        <v>57</v>
      </c>
      <c r="B31" s="10" t="str">
        <f>'transport &amp; stockage'!B5</f>
        <v>Les médicaments à risques sont identifiés par l'IDEC
Les modalités de gestion des médicaments à risques sont organisées</v>
      </c>
      <c r="C31" s="69">
        <f>'transport &amp; stockage'!E5</f>
        <v>0</v>
      </c>
      <c r="D31" s="73" t="str">
        <f>IF(OR(C31="jamais",C31="NON"),3,IF(OR(C31="toujours",C31="OUI"),0,IF(C31="fréquemment",1,IF(C31="rarement",2,""))))</f>
        <v/>
      </c>
      <c r="E31" s="74"/>
      <c r="F31" s="74"/>
      <c r="G31" s="71">
        <v>5</v>
      </c>
    </row>
    <row r="32" spans="1:7" customFormat="1" ht="60" x14ac:dyDescent="0.25">
      <c r="A32" s="60" t="s">
        <v>119</v>
      </c>
      <c r="B32" s="10" t="str">
        <f>'transport &amp; stockage'!B6</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2" s="69">
        <f>'transport &amp; stockage'!E6</f>
        <v>0</v>
      </c>
      <c r="D32" s="73" t="str">
        <f>IF(OR(C32="jamais",C32="NON"),3,IF(OR(C32="toujours",C32="OUI"),0,IF(C32="fréquemment",1,IF(C32="rarement",2,""))))</f>
        <v/>
      </c>
      <c r="E32" s="74"/>
      <c r="F32" s="74"/>
      <c r="G32" s="71">
        <v>6</v>
      </c>
    </row>
    <row r="33" spans="1:14" customFormat="1" ht="60" x14ac:dyDescent="0.25">
      <c r="A33" s="7"/>
      <c r="B33" s="42" t="s">
        <v>11</v>
      </c>
      <c r="C33" s="111" t="str">
        <f>C27</f>
        <v>Saisir la date dans l'onglet identification SSIAD</v>
      </c>
      <c r="D33" s="73">
        <v>4</v>
      </c>
      <c r="E33" s="74"/>
      <c r="F33" s="74"/>
      <c r="G33" s="71">
        <v>1</v>
      </c>
    </row>
    <row r="34" spans="1:14" customFormat="1" ht="50.25" customHeight="1" x14ac:dyDescent="0.25">
      <c r="A34" s="62" t="s">
        <v>59</v>
      </c>
      <c r="B34" s="17" t="str">
        <f>'administration aide à la prise'!B2</f>
        <v>L'acte d'administration des médicaments proprement dit (impliquant un acte technique type injection, aérosols, alimentation entérale…) est réalisé par l'IDE ou le médecin (sauf pour les usagers en auto-traitement comme l'insuline)</v>
      </c>
      <c r="C34" s="69">
        <f>'administration aide à la prise'!E2</f>
        <v>0</v>
      </c>
      <c r="D34" s="73" t="str">
        <f t="shared" ref="D34:D43" si="2">IF(OR(C34="jamais",C34="NON"),3,IF(OR(C34="toujours",C34="OUI"),0,IF(C34="fréquemment",1,IF(C34="rarement",2,""))))</f>
        <v/>
      </c>
      <c r="E34" s="73" t="s">
        <v>95</v>
      </c>
      <c r="F34" s="73">
        <f>COUNTIF(D$34:D$45,"0")</f>
        <v>0</v>
      </c>
      <c r="G34" s="71">
        <v>2</v>
      </c>
    </row>
    <row r="35" spans="1:14" customFormat="1" ht="78" customHeight="1" x14ac:dyDescent="0.25">
      <c r="A35" s="62" t="s">
        <v>61</v>
      </c>
      <c r="B35" s="17" t="str">
        <f>'administration aide à la prise'!B3</f>
        <v>Les modalités d'aide à la prise des médicaments comprennent les éléments suivants :</v>
      </c>
      <c r="C35" s="69">
        <f>'administration aide à la prise'!E3</f>
        <v>0</v>
      </c>
      <c r="D35" s="73" t="str">
        <f t="shared" si="2"/>
        <v/>
      </c>
      <c r="E35" s="73" t="s">
        <v>97</v>
      </c>
      <c r="F35" s="73">
        <f>COUNTIF(D$34:D$45,"2")</f>
        <v>0</v>
      </c>
      <c r="G35" s="71">
        <v>4</v>
      </c>
    </row>
    <row r="36" spans="1:14" customFormat="1" ht="84" customHeight="1" x14ac:dyDescent="0.25">
      <c r="A36" s="62" t="s">
        <v>62</v>
      </c>
      <c r="B36" s="17" t="str">
        <f>'administration aide à la prise'!B4</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6" s="69">
        <f>'administration aide à la prise'!E4</f>
        <v>0</v>
      </c>
      <c r="D36" s="73" t="str">
        <f t="shared" si="2"/>
        <v/>
      </c>
      <c r="E36" s="73" t="s">
        <v>98</v>
      </c>
      <c r="F36" s="73">
        <f>COUNTIF(D$34:D$45,"3")</f>
        <v>0</v>
      </c>
      <c r="G36" s="71">
        <v>5</v>
      </c>
    </row>
    <row r="37" spans="1:14" customFormat="1" x14ac:dyDescent="0.25">
      <c r="A37" s="62" t="s">
        <v>64</v>
      </c>
      <c r="B37" s="17" t="str">
        <f>'administration aide à la prise'!B6</f>
        <v xml:space="preserve"> - la mise à disposition de protocoles de soins et/ou fiches Administration des médicaments chez la personne âgée de l'OMEDIT PDL</v>
      </c>
      <c r="C37" s="69">
        <f>'administration aide à la prise'!E5</f>
        <v>0</v>
      </c>
      <c r="D37" s="73" t="str">
        <f t="shared" si="2"/>
        <v/>
      </c>
      <c r="E37" s="74"/>
      <c r="F37" s="74"/>
      <c r="G37" s="71">
        <v>7</v>
      </c>
    </row>
    <row r="38" spans="1:14" customFormat="1" ht="30" x14ac:dyDescent="0.25">
      <c r="A38" s="62" t="s">
        <v>65</v>
      </c>
      <c r="B38" s="17" t="str">
        <f>'administration aide à la prise'!B7</f>
        <v xml:space="preserve"> - Un retour systématique à l'IDE de l'administration et de la non administration
ex : Fiche de suivi d'aide à la prise des médicaments (annexe 5)</v>
      </c>
      <c r="C38" s="69">
        <f>'administration aide à la prise'!E6</f>
        <v>0</v>
      </c>
      <c r="D38" s="73" t="str">
        <f t="shared" si="2"/>
        <v/>
      </c>
      <c r="E38" s="74"/>
      <c r="F38" s="74"/>
      <c r="G38" s="71">
        <v>8</v>
      </c>
    </row>
    <row r="39" spans="1:14" customFormat="1" ht="30" x14ac:dyDescent="0.25">
      <c r="A39" s="62" t="s">
        <v>66</v>
      </c>
      <c r="B39" s="17" t="str">
        <f>'administration aide à la prise'!B8</f>
        <v>Une identification des personnes à risque de problèmes d'administration (troubles de la déglutition, mauvaise absorption des médicaments, refus de prise des médicaments...) est réalisée</v>
      </c>
      <c r="C39" s="69">
        <f>'administration aide à la prise'!E7</f>
        <v>0</v>
      </c>
      <c r="D39" s="73" t="str">
        <f t="shared" si="2"/>
        <v/>
      </c>
      <c r="E39" s="74"/>
      <c r="F39" s="74"/>
      <c r="G39" s="71">
        <v>9</v>
      </c>
    </row>
    <row r="40" spans="1:14" customFormat="1" x14ac:dyDescent="0.25">
      <c r="A40" s="62" t="s">
        <v>68</v>
      </c>
      <c r="B40" s="17" t="str">
        <f>'administration aide à la prise'!B9</f>
        <v xml:space="preserve">La concordance entre la prescription et les médicaments préparés est vérifiée au moment de l'administration </v>
      </c>
      <c r="C40" s="69">
        <f>'administration aide à la prise'!E8</f>
        <v>0</v>
      </c>
      <c r="D40" s="73" t="str">
        <f t="shared" si="2"/>
        <v/>
      </c>
      <c r="E40" s="74"/>
      <c r="F40" s="74"/>
      <c r="G40" s="71">
        <v>11</v>
      </c>
      <c r="H40" s="103"/>
      <c r="I40" s="103"/>
      <c r="J40" s="103"/>
      <c r="K40" s="103"/>
      <c r="L40" s="103"/>
      <c r="M40" s="103"/>
    </row>
    <row r="41" spans="1:14" customFormat="1" ht="45" x14ac:dyDescent="0.25">
      <c r="A41" s="62" t="s">
        <v>63</v>
      </c>
      <c r="B41" s="17" t="str">
        <f>'administration aide à la prise'!B10</f>
        <v>Le déconditionnement primaire est réalisé au moment de l'administration
Conditionnement primaire = Blister d'origine</v>
      </c>
      <c r="C41" s="69">
        <f>'administration aide à la prise'!E9</f>
        <v>0</v>
      </c>
      <c r="D41" s="73" t="str">
        <f t="shared" si="2"/>
        <v/>
      </c>
      <c r="E41" s="74"/>
      <c r="F41" s="74"/>
      <c r="G41" s="71">
        <v>6</v>
      </c>
    </row>
    <row r="42" spans="1:14" customFormat="1" x14ac:dyDescent="0.25">
      <c r="A42" s="62" t="s">
        <v>67</v>
      </c>
      <c r="B42" s="17" t="str">
        <f>'administration aide à la prise'!B11</f>
        <v>L'intégrité des médicaments à administrer est vérifiée</v>
      </c>
      <c r="C42" s="69">
        <f>'administration aide à la prise'!E10</f>
        <v>0</v>
      </c>
      <c r="D42" s="73" t="str">
        <f t="shared" si="2"/>
        <v/>
      </c>
      <c r="E42" s="75"/>
      <c r="F42" s="72"/>
      <c r="G42" s="71">
        <v>10</v>
      </c>
    </row>
    <row r="43" spans="1:14" customFormat="1" ht="45" x14ac:dyDescent="0.25">
      <c r="A43" s="62" t="s">
        <v>69</v>
      </c>
      <c r="B43" s="17" t="str">
        <f>'administration aide à la prise'!B12</f>
        <v xml:space="preserve">La péremption des médicaments à administrer est vérifiée par le professionnel qui prépare le pilulier
La péremption doit être vérifiée si déblistérisation ou si l'emballage le permet au moment de l'aide à la prise </v>
      </c>
      <c r="C43" s="69">
        <f>'administration aide à la prise'!E11</f>
        <v>0</v>
      </c>
      <c r="D43" s="73" t="str">
        <f t="shared" si="2"/>
        <v/>
      </c>
      <c r="E43" s="74"/>
      <c r="F43" s="74"/>
      <c r="G43" s="71">
        <v>12</v>
      </c>
    </row>
    <row r="44" spans="1:14" customFormat="1" ht="60" x14ac:dyDescent="0.25">
      <c r="A44" s="62" t="s">
        <v>76</v>
      </c>
      <c r="B44" s="17" t="str">
        <f>'administration aide à la prise'!B5</f>
        <v xml:space="preserve"> - Les médicaments que les personnes habilitées peuvent administrer
médicaments prescrits à l'exclusion de tout autre, pour lesquels le mode de prise ne présente pas de difficulté particulière d'administration, ni d'apprentissage spécifique</v>
      </c>
      <c r="C44" s="69">
        <f>'administration aide à la prise'!E12</f>
        <v>0</v>
      </c>
      <c r="D44" s="73" t="str">
        <f>IF(OR(C44="jamais",C44="NON"),3,IF(OR(C44="toujours",C44="OUI"),0,IF(C44="fréquemment",1,IF(C44="rarement",2,""))))</f>
        <v/>
      </c>
      <c r="E44" s="74"/>
      <c r="F44" s="74"/>
      <c r="G44" s="71">
        <v>13</v>
      </c>
    </row>
    <row r="45" spans="1:14" customFormat="1" ht="95.25" customHeight="1" x14ac:dyDescent="0.25">
      <c r="A45" s="62" t="s">
        <v>77</v>
      </c>
      <c r="B45" s="17" t="str">
        <f>'administration aide à la prise'!B13</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5" s="69">
        <f>'administration aide à la prise'!E13</f>
        <v>0</v>
      </c>
      <c r="D45" s="73" t="str">
        <f t="shared" ref="D45" si="3">IF(OR(C45="jamais",C45="NON"),3,IF(OR(C45="toujours",C45="OUI"),0,IF(C45="fréquemment",1,IF(C45="rarement",2,""))))</f>
        <v/>
      </c>
      <c r="E45" s="74"/>
      <c r="F45" s="74"/>
      <c r="G45" s="71">
        <v>14</v>
      </c>
    </row>
    <row r="46" spans="1:14" customFormat="1" ht="60" x14ac:dyDescent="0.25">
      <c r="A46" s="6"/>
      <c r="B46" s="44" t="s">
        <v>104</v>
      </c>
      <c r="C46" s="111" t="str">
        <f>C33</f>
        <v>Saisir la date dans l'onglet identification SSIAD</v>
      </c>
      <c r="D46" s="73">
        <v>4</v>
      </c>
      <c r="E46" s="73" t="s">
        <v>96</v>
      </c>
      <c r="F46" s="73">
        <f>COUNTIF(D$2:D$6,"1")</f>
        <v>0</v>
      </c>
      <c r="G46" s="71">
        <v>1</v>
      </c>
    </row>
    <row r="47" spans="1:14" customFormat="1" ht="60" x14ac:dyDescent="0.25">
      <c r="A47" s="63" t="s">
        <v>70</v>
      </c>
      <c r="B47" s="104" t="str">
        <f>'enregistrement surveillance'!B2</f>
        <v>Pour les patients considérés à risque, la prise effective des médicaments est vérifiée par un membre du personnel habilité 
Patient à risque = patient dément, sous AVK, trouble de la déglutition...
Une liste de patients à risques est définie par l'IDEC</v>
      </c>
      <c r="C47" s="69">
        <f>'enregistrement surveillance'!E2</f>
        <v>0</v>
      </c>
      <c r="D47" s="73" t="str">
        <f>IF(OR(C47="jamais",C47="NON"),3,IF(OR(C47="toujours",C47="OUI"),0,IF(C47="fréquemment",1,IF(C47="rarement",2,""))))</f>
        <v/>
      </c>
      <c r="E47" s="73" t="s">
        <v>95</v>
      </c>
      <c r="F47" s="73">
        <f>COUNTIF(D$2:D$6,"0")</f>
        <v>0</v>
      </c>
      <c r="G47" s="71">
        <v>2</v>
      </c>
    </row>
    <row r="48" spans="1:14" customFormat="1" ht="23.25" customHeight="1" x14ac:dyDescent="0.25">
      <c r="A48" s="38" t="s">
        <v>71</v>
      </c>
      <c r="B48" s="165" t="str">
        <f>'enregistrement surveillance'!B3</f>
        <v xml:space="preserve">Un support permet  :  </v>
      </c>
      <c r="C48" s="157" t="s">
        <v>152</v>
      </c>
      <c r="D48" s="157" t="s">
        <v>152</v>
      </c>
      <c r="E48" s="157" t="s">
        <v>152</v>
      </c>
      <c r="F48" s="162" t="str">
        <f t="shared" ref="F48" si="4">IF(OR(C48="jamais",C48="NON"),3,IF(OR(C48="toujours",C48="OUI"),0,IF(C48="fréquemment",1,IF(C48="rarement",2,""))))</f>
        <v/>
      </c>
      <c r="G48" s="162" t="s">
        <v>96</v>
      </c>
      <c r="H48" s="162">
        <f>COUNTIF(F$2:F$7,"1")</f>
        <v>0</v>
      </c>
      <c r="I48" s="160" t="str">
        <f t="shared" ref="I48" si="5">IF(OR(D48="jamais",D48="NON"),3,IF(OR(D48="toujours",D48="OUI"),0,IF(D48="fréquemment",1,IF(D48="rarement",2,""))))</f>
        <v/>
      </c>
      <c r="J48" s="160" t="s">
        <v>96</v>
      </c>
      <c r="K48" s="160">
        <f>COUNTIF(I$2:I$7,"1")</f>
        <v>0</v>
      </c>
      <c r="L48" s="161" t="str">
        <f t="shared" ref="L48" si="6">IF(OR(E48="jamais",E48="NON"),3,IF(OR(E48="toujours",E48="OUI"),0,IF(E48="fréquemment",1,IF(E48="rarement",2,""))))</f>
        <v/>
      </c>
      <c r="M48" s="161" t="s">
        <v>96</v>
      </c>
      <c r="N48" s="161">
        <f>COUNTIF(L$2:L$7,"1")</f>
        <v>0</v>
      </c>
    </row>
    <row r="49" spans="1:10" customFormat="1" x14ac:dyDescent="0.25">
      <c r="A49" s="63" t="s">
        <v>72</v>
      </c>
      <c r="B49" s="163" t="str">
        <f>'enregistrement surveillance'!B4</f>
        <v xml:space="preserve"> - d'enregistrer la prise ou l'administration (et la non prise) des médicaments en temps réel à chaque prise</v>
      </c>
      <c r="C49" s="69">
        <f>'enregistrement surveillance'!E4</f>
        <v>0</v>
      </c>
      <c r="D49" s="73" t="str">
        <f>IF(OR(C49="jamais",C49="NON"),3,IF(OR(C49="toujours",C49="OUI"),0,IF(C49="fréquemment",1,IF(C49="rarement",2,""))))</f>
        <v/>
      </c>
      <c r="E49" s="73" t="s">
        <v>97</v>
      </c>
      <c r="F49" s="73">
        <f>COUNTIF(D$2:D$6,"2")</f>
        <v>0</v>
      </c>
      <c r="G49" s="71">
        <v>4</v>
      </c>
    </row>
    <row r="50" spans="1:10" customFormat="1" x14ac:dyDescent="0.25">
      <c r="A50" s="63" t="s">
        <v>73</v>
      </c>
      <c r="B50" s="163" t="str">
        <f>'enregistrement surveillance'!B5</f>
        <v xml:space="preserve"> - d'enregistrer les observations en rapport avec la prise ou l'administration (et la non prise) des médicaments</v>
      </c>
      <c r="C50" s="69">
        <f>'enregistrement surveillance'!E5</f>
        <v>0</v>
      </c>
      <c r="D50" s="73" t="str">
        <f>IF(OR(C50="jamais",C50="NON"),3,IF(OR(C50="toujours",C50="OUI"),0,IF(C50="fréquemment",1,IF(C50="rarement",2,""))))</f>
        <v/>
      </c>
      <c r="E50" s="73" t="s">
        <v>98</v>
      </c>
      <c r="F50" s="73">
        <f>COUNTIF(D$2:D$6,"3")</f>
        <v>0</v>
      </c>
      <c r="G50" s="71">
        <v>5</v>
      </c>
    </row>
    <row r="51" spans="1:10" customFormat="1" x14ac:dyDescent="0.25">
      <c r="A51" s="63" t="s">
        <v>74</v>
      </c>
      <c r="B51" s="163" t="str">
        <f>'enregistrement surveillance'!B6</f>
        <v xml:space="preserve"> - d'identifier la personne qui enregistre la prise ou l'administration (et la non prise) des médicaments </v>
      </c>
      <c r="C51" s="69">
        <f>'enregistrement surveillance'!E6</f>
        <v>0</v>
      </c>
      <c r="D51" s="73" t="str">
        <f>IF(OR(C51="jamais",C51="NON"),3,IF(OR(C51="toujours",C51="OUI"),0,IF(C51="fréquemment",1,IF(C51="rarement",2,""))))</f>
        <v/>
      </c>
      <c r="E51" s="74"/>
      <c r="F51" s="74"/>
      <c r="G51" s="71">
        <v>6</v>
      </c>
    </row>
    <row r="52" spans="1:10" customFormat="1" ht="90" x14ac:dyDescent="0.25">
      <c r="A52" s="63" t="s">
        <v>75</v>
      </c>
      <c r="B52" s="163" t="str">
        <f>'enregistrement surveillance'!B7</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2" s="69">
        <f>'enregistrement surveillance'!E7</f>
        <v>0</v>
      </c>
      <c r="D52" s="73" t="str">
        <f>IF(OR(C52="jamais",C52="NON"),3,IF(OR(C52="toujours",C52="OUI"),0,IF(C52="fréquemment",1,IF(C52="rarement",2,""))))</f>
        <v/>
      </c>
      <c r="E52" s="72"/>
      <c r="F52" s="72"/>
      <c r="G52" s="71">
        <v>7</v>
      </c>
      <c r="H52" s="103"/>
      <c r="I52" s="103"/>
      <c r="J52" s="103"/>
    </row>
  </sheetData>
  <sheetProtection selectLockedCells="1" selectUnlockedCells="1"/>
  <autoFilter ref="D33:D45"/>
  <sortState ref="A1:G12">
    <sortCondition ref="G1"/>
  </sortState>
  <mergeCells count="1">
    <mergeCell ref="O1:Q2"/>
  </mergeCells>
  <conditionalFormatting sqref="C2:C14 C33:C45">
    <cfRule type="expression" dxfId="151" priority="41">
      <formula>$D2=3</formula>
    </cfRule>
    <cfRule type="expression" dxfId="150" priority="42">
      <formula>$D2=2</formula>
    </cfRule>
    <cfRule type="expression" dxfId="149" priority="43">
      <formula>$D2=0</formula>
    </cfRule>
    <cfRule type="expression" dxfId="148" priority="44">
      <formula>$D2=1</formula>
    </cfRule>
  </conditionalFormatting>
  <conditionalFormatting sqref="C16:C18">
    <cfRule type="expression" dxfId="147" priority="37">
      <formula>$D16=3</formula>
    </cfRule>
    <cfRule type="expression" dxfId="146" priority="38">
      <formula>$D16=2</formula>
    </cfRule>
    <cfRule type="expression" dxfId="145" priority="39">
      <formula>$D16=0</formula>
    </cfRule>
    <cfRule type="expression" dxfId="144" priority="40">
      <formula>$D16=1</formula>
    </cfRule>
  </conditionalFormatting>
  <conditionalFormatting sqref="C20:C26">
    <cfRule type="expression" dxfId="143" priority="33">
      <formula>$D20=3</formula>
    </cfRule>
    <cfRule type="expression" dxfId="142" priority="34">
      <formula>$D20=2</formula>
    </cfRule>
    <cfRule type="expression" dxfId="141" priority="35">
      <formula>$D20=0</formula>
    </cfRule>
    <cfRule type="expression" dxfId="140" priority="36">
      <formula>$D20=1</formula>
    </cfRule>
  </conditionalFormatting>
  <conditionalFormatting sqref="C28:C32">
    <cfRule type="expression" dxfId="139" priority="29">
      <formula>$D28=3</formula>
    </cfRule>
    <cfRule type="expression" dxfId="138" priority="30">
      <formula>$D28=2</formula>
    </cfRule>
    <cfRule type="expression" dxfId="137" priority="31">
      <formula>$D28=0</formula>
    </cfRule>
    <cfRule type="expression" dxfId="136" priority="32">
      <formula>$D28=1</formula>
    </cfRule>
  </conditionalFormatting>
  <conditionalFormatting sqref="C46 C49:C52">
    <cfRule type="expression" dxfId="135" priority="13">
      <formula>$D46=3</formula>
    </cfRule>
    <cfRule type="expression" dxfId="134" priority="14">
      <formula>$D46=2</formula>
    </cfRule>
    <cfRule type="expression" dxfId="133" priority="15">
      <formula>$D46=0</formula>
    </cfRule>
    <cfRule type="expression" dxfId="132" priority="16">
      <formula>$D46=1</formula>
    </cfRule>
  </conditionalFormatting>
  <conditionalFormatting sqref="C47">
    <cfRule type="expression" dxfId="131" priority="9">
      <formula>$D47=3</formula>
    </cfRule>
    <cfRule type="expression" dxfId="130" priority="10">
      <formula>$D47=2</formula>
    </cfRule>
    <cfRule type="expression" dxfId="129" priority="11">
      <formula>$D47=0</formula>
    </cfRule>
    <cfRule type="expression" dxfId="128" priority="12">
      <formula>$D47=1</formula>
    </cfRule>
  </conditionalFormatting>
  <hyperlinks>
    <hyperlink ref="O1:Q2" location="Synthèses!A1" display="Retour à l'onglet &quot;Synthèses&quot;"/>
  </hyperlinks>
  <pageMargins left="0.70866141732283472" right="0.70866141732283472" top="0.74803149606299213" bottom="0.74803149606299213" header="0.31496062992125984" footer="0.31496062992125984"/>
  <pageSetup paperSize="9" scale="24"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 id="{2F1CC400-D459-42A2-8E23-28C0111136E1}">
            <xm:f>'enregistrement surveillance'!$I48=3</xm:f>
            <x14:dxf>
              <fill>
                <patternFill>
                  <bgColor rgb="FFFF0000"/>
                </patternFill>
              </fill>
            </x14:dxf>
          </x14:cfRule>
          <x14:cfRule type="expression" priority="6" id="{D7ACCEAD-6A86-4FE9-B311-85FC890D670D}">
            <xm:f>'enregistrement surveillance'!$I48=2</xm:f>
            <x14:dxf>
              <fill>
                <patternFill>
                  <bgColor rgb="FFFFC000"/>
                </patternFill>
              </fill>
            </x14:dxf>
          </x14:cfRule>
          <x14:cfRule type="expression" priority="7" id="{5A63A3C3-A375-423B-9FAE-0A7E17B71B43}">
            <xm:f>'enregistrement surveillance'!$I48=0</xm:f>
            <x14:dxf>
              <fill>
                <patternFill>
                  <bgColor rgb="FF92D050"/>
                </patternFill>
              </fill>
            </x14:dxf>
          </x14:cfRule>
          <x14:cfRule type="expression" priority="8" id="{13786EF1-1864-4A4A-957D-9408D12C5D34}">
            <xm:f>'enregistrement surveillance'!$I48=1</xm:f>
            <x14:dxf>
              <fill>
                <patternFill>
                  <bgColor rgb="FFFFFF00"/>
                </patternFill>
              </fill>
            </x14:dxf>
          </x14:cfRule>
          <xm:sqref>D48</xm:sqref>
        </x14:conditionalFormatting>
        <x14:conditionalFormatting xmlns:xm="http://schemas.microsoft.com/office/excel/2006/main">
          <x14:cfRule type="expression" priority="1" id="{6457B0CB-E9C5-440E-A744-FC5DD072FA2B}">
            <xm:f>'enregistrement surveillance'!$L48=3</xm:f>
            <x14:dxf>
              <fill>
                <patternFill>
                  <bgColor rgb="FFFF0000"/>
                </patternFill>
              </fill>
            </x14:dxf>
          </x14:cfRule>
          <x14:cfRule type="expression" priority="2" id="{1B5B776F-F25C-4087-9BBC-4E929BECB538}">
            <xm:f>'enregistrement surveillance'!$L48=2</xm:f>
            <x14:dxf>
              <fill>
                <patternFill>
                  <bgColor rgb="FFFFC000"/>
                </patternFill>
              </fill>
            </x14:dxf>
          </x14:cfRule>
          <x14:cfRule type="expression" priority="3" id="{813A9D24-E53A-406F-9302-4E042C9E0172}">
            <xm:f>'enregistrement surveillance'!$L48=0</xm:f>
            <x14:dxf>
              <fill>
                <patternFill>
                  <bgColor rgb="FF92D050"/>
                </patternFill>
              </fill>
            </x14:dxf>
          </x14:cfRule>
          <x14:cfRule type="expression" priority="4" id="{7232822D-DC5D-40BA-A601-BD64C3FE5A49}">
            <xm:f>'enregistrement surveillance'!$L48=1</xm:f>
            <x14:dxf>
              <fill>
                <patternFill>
                  <bgColor rgb="FFFFFF00"/>
                </patternFill>
              </fill>
            </x14:dxf>
          </x14:cfRule>
          <xm:sqref>E48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00B0F0"/>
  </sheetPr>
  <dimension ref="A1:M50"/>
  <sheetViews>
    <sheetView showGridLines="0" workbookViewId="0">
      <selection activeCell="O1" sqref="O1:Q2"/>
    </sheetView>
  </sheetViews>
  <sheetFormatPr baseColWidth="10" defaultRowHeight="15" x14ac:dyDescent="0.25"/>
  <cols>
    <col min="1" max="1" width="5.85546875" style="19" customWidth="1"/>
    <col min="2" max="2" width="145" style="19" customWidth="1"/>
    <col min="3" max="3" width="18.5703125" style="19" customWidth="1"/>
    <col min="4" max="6" width="11.42578125" style="19" hidden="1" customWidth="1"/>
    <col min="7" max="7" width="11.42578125" style="3" hidden="1" customWidth="1"/>
    <col min="8" max="16384" width="11.42578125" style="19"/>
  </cols>
  <sheetData>
    <row r="1" spans="1:10" s="22" customFormat="1" ht="50.25" customHeight="1" thickBot="1" x14ac:dyDescent="0.3">
      <c r="A1" s="114"/>
      <c r="B1" s="115" t="s">
        <v>139</v>
      </c>
      <c r="C1" s="114"/>
      <c r="D1" s="3">
        <v>4</v>
      </c>
      <c r="G1" s="3">
        <v>1</v>
      </c>
    </row>
    <row r="2" spans="1:10" ht="60" x14ac:dyDescent="0.25">
      <c r="A2" s="16"/>
      <c r="B2" s="65" t="str">
        <f>'Plan d''actions'!B1</f>
        <v>Organisation  / Coordination</v>
      </c>
      <c r="C2" s="112" t="str">
        <f>'organisation coordination'!C1</f>
        <v>Saisir la date dans l'onglet identification SSIAD</v>
      </c>
      <c r="D2" s="3">
        <v>4</v>
      </c>
      <c r="G2" s="3">
        <v>2</v>
      </c>
      <c r="H2" s="266" t="s">
        <v>164</v>
      </c>
      <c r="I2" s="267"/>
      <c r="J2" s="268"/>
    </row>
    <row r="3" spans="1:10" ht="30.75" thickBot="1" x14ac:dyDescent="0.3">
      <c r="A3" s="66" t="s">
        <v>28</v>
      </c>
      <c r="B3" s="104" t="str">
        <f>'Plan d''actions'!B2</f>
        <v>Les modalités de gestion des traitements médicamenteux sont définies avec le patient ou son représentant dans le dossier patient (recueil de données, protocle de soins...) en fonction de son degré d'autonomie</v>
      </c>
      <c r="C3" s="9">
        <f>'organisation coordination'!C2</f>
        <v>0</v>
      </c>
      <c r="D3" s="3" t="str">
        <f t="shared" ref="D3:D13" si="0">IF(OR(C3="jamais",C3="NON"),3,IF(OR(C3="toujours",C3="OUI"),0,IF(C3="fréquemment",1,IF(C3="rarement",2,""))))</f>
        <v/>
      </c>
      <c r="E3" s="19" t="s">
        <v>95</v>
      </c>
      <c r="F3" s="19">
        <f>COUNTIF(D$3:D$13,"0")</f>
        <v>0</v>
      </c>
      <c r="G3" s="3">
        <v>3</v>
      </c>
      <c r="H3" s="269"/>
      <c r="I3" s="270"/>
      <c r="J3" s="271"/>
    </row>
    <row r="4" spans="1:10" x14ac:dyDescent="0.25">
      <c r="A4" s="66" t="s">
        <v>30</v>
      </c>
      <c r="B4" s="158" t="str">
        <f>'Plan d''actions'!B4</f>
        <v xml:space="preserve"> l'auto-gestion de leur traitement</v>
      </c>
      <c r="C4" s="9">
        <f>'organisation coordination'!C4</f>
        <v>0</v>
      </c>
      <c r="D4" s="2" t="str">
        <f t="shared" si="0"/>
        <v/>
      </c>
      <c r="E4" s="103" t="s">
        <v>96</v>
      </c>
      <c r="F4" s="103">
        <f>COUNTIF(D$3:D$13,"1")</f>
        <v>0</v>
      </c>
      <c r="G4" s="3">
        <v>4</v>
      </c>
    </row>
    <row r="5" spans="1:10" x14ac:dyDescent="0.25">
      <c r="A5" s="66" t="s">
        <v>31</v>
      </c>
      <c r="B5" s="158" t="str">
        <f>'Plan d''actions'!B5</f>
        <v>les conditions du stockage des médicaments (sécurité, froid…)</v>
      </c>
      <c r="C5" s="9">
        <f>'organisation coordination'!C6</f>
        <v>0</v>
      </c>
      <c r="D5" s="77" t="str">
        <f t="shared" si="0"/>
        <v/>
      </c>
      <c r="E5" s="103" t="s">
        <v>97</v>
      </c>
      <c r="F5" s="103">
        <f>COUNTIF(D$3:D$13,"2")</f>
        <v>0</v>
      </c>
      <c r="G5" s="3">
        <v>5</v>
      </c>
    </row>
    <row r="6" spans="1:10" x14ac:dyDescent="0.25">
      <c r="A6" s="66" t="s">
        <v>32</v>
      </c>
      <c r="B6" s="158" t="str">
        <f>'Plan d''actions'!B6</f>
        <v>les conditions d'approvisionnement des médicaments</v>
      </c>
      <c r="C6" s="9">
        <f>'organisation coordination'!C5</f>
        <v>0</v>
      </c>
      <c r="D6" s="77" t="str">
        <f t="shared" si="0"/>
        <v/>
      </c>
      <c r="E6" s="103" t="s">
        <v>98</v>
      </c>
      <c r="F6" s="103">
        <f>COUNTIF(D$3:D$13,"3")</f>
        <v>0</v>
      </c>
      <c r="G6" s="3">
        <v>6</v>
      </c>
    </row>
    <row r="7" spans="1:10" x14ac:dyDescent="0.25">
      <c r="A7" s="66" t="s">
        <v>34</v>
      </c>
      <c r="B7" s="158" t="str">
        <f>'Plan d''actions'!B8</f>
        <v>pharmacien</v>
      </c>
      <c r="C7" s="9">
        <f>'organisation coordination'!C8</f>
        <v>0</v>
      </c>
      <c r="D7" s="3" t="str">
        <f t="shared" si="0"/>
        <v/>
      </c>
      <c r="E7" s="103"/>
      <c r="F7" s="103"/>
      <c r="G7" s="3">
        <v>7</v>
      </c>
    </row>
    <row r="8" spans="1:10" ht="45" x14ac:dyDescent="0.25">
      <c r="A8" s="66" t="s">
        <v>35</v>
      </c>
      <c r="B8" s="158" t="str">
        <f>'Plan d''actions'!B9</f>
        <v>IDEL</v>
      </c>
      <c r="C8" s="9">
        <f>'organisation coordination'!C9</f>
        <v>0</v>
      </c>
      <c r="D8" s="3" t="str">
        <f t="shared" si="0"/>
        <v/>
      </c>
      <c r="E8" s="122"/>
      <c r="F8" s="122"/>
      <c r="G8" s="3">
        <v>8</v>
      </c>
    </row>
    <row r="9" spans="1:10" x14ac:dyDescent="0.25">
      <c r="A9" s="66" t="s">
        <v>36</v>
      </c>
      <c r="B9" s="158" t="str">
        <f>'Plan d''actions'!B10</f>
        <v>médecin traitant</v>
      </c>
      <c r="C9" s="9">
        <f>'organisation coordination'!C10</f>
        <v>0</v>
      </c>
      <c r="D9" s="2" t="str">
        <f t="shared" si="0"/>
        <v/>
      </c>
      <c r="E9" s="122"/>
      <c r="F9" s="122"/>
      <c r="G9" s="3">
        <v>9</v>
      </c>
    </row>
    <row r="10" spans="1:10" x14ac:dyDescent="0.25">
      <c r="A10" s="66" t="s">
        <v>37</v>
      </c>
      <c r="B10" s="158" t="str">
        <f>'Plan d''actions'!B11</f>
        <v>autres (SAD, emplois directs…)</v>
      </c>
      <c r="C10" s="9">
        <f>'organisation coordination'!C11</f>
        <v>0</v>
      </c>
      <c r="D10" s="3" t="str">
        <f t="shared" si="0"/>
        <v/>
      </c>
      <c r="E10" s="122"/>
      <c r="F10" s="122"/>
      <c r="G10" s="3">
        <v>10</v>
      </c>
    </row>
    <row r="11" spans="1:10" ht="75" x14ac:dyDescent="0.25">
      <c r="A11" s="66" t="s">
        <v>38</v>
      </c>
      <c r="B11" s="158" t="str">
        <f>'Plan d''actions'!B12</f>
        <v>En cas d'hospitalisation, il existe une carte avec les coordonnées du SSIAD et  de tous les intervenants à domicile (IDE, pharmacien, médecin ….) 
ex :  carte A'DOM
la conciliation médicamenteuse à l'hopital est facilitée
L'ordonnance peut y être jointe</v>
      </c>
      <c r="C11" s="9">
        <f>'organisation coordination'!C12</f>
        <v>0</v>
      </c>
      <c r="D11" s="3" t="str">
        <f t="shared" si="0"/>
        <v/>
      </c>
      <c r="G11" s="3">
        <v>11</v>
      </c>
    </row>
    <row r="12" spans="1:10" ht="60" x14ac:dyDescent="0.25">
      <c r="A12" s="66" t="s">
        <v>39</v>
      </c>
      <c r="B12" s="158" t="str">
        <f>'Plan d''actions'!B13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2" s="9">
        <f>'organisation coordination'!C13</f>
        <v>0</v>
      </c>
      <c r="D12" s="77" t="str">
        <f t="shared" si="0"/>
        <v/>
      </c>
      <c r="E12" s="122"/>
      <c r="F12" s="122"/>
      <c r="G12" s="3">
        <v>12</v>
      </c>
    </row>
    <row r="13" spans="1:10" x14ac:dyDescent="0.25">
      <c r="A13" s="66" t="s">
        <v>40</v>
      </c>
      <c r="B13" s="158" t="str">
        <f>'Plan d''actions'!B14</f>
        <v xml:space="preserve">Des conventions sont signées avec les IDEL </v>
      </c>
      <c r="C13" s="9">
        <f>'organisation coordination'!C14</f>
        <v>0</v>
      </c>
      <c r="D13" s="3" t="str">
        <f t="shared" si="0"/>
        <v/>
      </c>
      <c r="G13" s="3">
        <v>13</v>
      </c>
    </row>
    <row r="14" spans="1:10" customFormat="1" ht="60" x14ac:dyDescent="0.25">
      <c r="A14" s="7"/>
      <c r="B14" s="68" t="s">
        <v>99</v>
      </c>
      <c r="C14" s="112" t="str">
        <f>C2</f>
        <v>Saisir la date dans l'onglet identification SSIAD</v>
      </c>
      <c r="D14" s="2">
        <v>4</v>
      </c>
      <c r="G14" s="3">
        <v>14</v>
      </c>
    </row>
    <row r="15" spans="1:10" customFormat="1" ht="45" x14ac:dyDescent="0.25">
      <c r="A15" s="58" t="s">
        <v>41</v>
      </c>
      <c r="B15" s="158" t="str">
        <f>'Plan d''actions'!B16</f>
        <v>les professionnels du SSIAD salariés ne retranscrivent pas les ordonnances
Toute retranscription d'une prescription est source d'erreur</v>
      </c>
      <c r="C15" s="9">
        <f>prescription!C2</f>
        <v>0</v>
      </c>
      <c r="D15" s="3" t="str">
        <f>IF(OR(C15="jamais",C15="NON"),3,IF(OR(C15="toujours",C15="OUI"),0,IF(C15="fréquemment",1,IF(C15="rarement",2,""))))</f>
        <v/>
      </c>
      <c r="E15" s="2" t="s">
        <v>95</v>
      </c>
      <c r="F15" s="2">
        <f>COUNTIF(D$3:D$4,"0")</f>
        <v>0</v>
      </c>
      <c r="G15" s="3">
        <v>15</v>
      </c>
    </row>
    <row r="16" spans="1:10" customFormat="1" ht="60" x14ac:dyDescent="0.25">
      <c r="A16" s="58" t="s">
        <v>42</v>
      </c>
      <c r="B16" s="158" t="str">
        <f>'Plan d''actions'!B17</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6" s="9">
        <f>prescription!C3</f>
        <v>0</v>
      </c>
      <c r="D16" s="2" t="str">
        <f>IF(OR(C16="jamais",C16="NON"),3,IF(OR(C16="toujours",C16="OUI"),0,IF(C16="fréquemment",1,IF(C16="rarement",2,""))))</f>
        <v/>
      </c>
      <c r="E16" s="77" t="s">
        <v>98</v>
      </c>
      <c r="F16" s="77">
        <f>COUNTIF(D$3:D$4,"3")</f>
        <v>0</v>
      </c>
      <c r="G16" s="3">
        <v>16</v>
      </c>
    </row>
    <row r="17" spans="1:7" customFormat="1" x14ac:dyDescent="0.25">
      <c r="A17" s="58" t="s">
        <v>43</v>
      </c>
      <c r="B17" s="158" t="str">
        <f>'Plan d''actions'!B18</f>
        <v>Le patient autonome est encouragé à signaler au personnel soignant toute automédication</v>
      </c>
      <c r="C17" s="9">
        <f>prescription!C4</f>
        <v>0</v>
      </c>
      <c r="D17" s="2" t="str">
        <f>IF(OR(C17="jamais",C17="NON"),3,IF(OR(C17="toujours",C17="OUI"),0,IF(C17="fréquemment",1,IF(C17="rarement",2,""))))</f>
        <v/>
      </c>
      <c r="G17" s="3">
        <v>17</v>
      </c>
    </row>
    <row r="18" spans="1:7" customFormat="1" ht="60" x14ac:dyDescent="0.25">
      <c r="A18" s="6"/>
      <c r="B18" s="26" t="s">
        <v>10</v>
      </c>
      <c r="C18" s="112" t="str">
        <f>C14</f>
        <v>Saisir la date dans l'onglet identification SSIAD</v>
      </c>
      <c r="D18" s="2">
        <v>4</v>
      </c>
      <c r="G18" s="3">
        <v>18</v>
      </c>
    </row>
    <row r="19" spans="1:7" customFormat="1" x14ac:dyDescent="0.25">
      <c r="A19" s="59" t="s">
        <v>47</v>
      </c>
      <c r="B19" s="158" t="str">
        <f>'Plan d''actions'!B20</f>
        <v>Le pharmacien fournit un plan de posologie avec le traitement</v>
      </c>
      <c r="C19" s="9">
        <f>Dispensation!C2</f>
        <v>0</v>
      </c>
      <c r="D19" s="77" t="str">
        <f t="shared" ref="D19:D25" si="1">IF(OR(C19="jamais",C19="NON"),3,IF(OR(C19="toujours",C19="OUI"),0,IF(C19="fréquemment",1,IF(C19="rarement",2,""))))</f>
        <v/>
      </c>
      <c r="E19" s="2" t="s">
        <v>95</v>
      </c>
      <c r="F19" s="2">
        <f>COUNTIF(D$19:D$25,"0")</f>
        <v>0</v>
      </c>
      <c r="G19" s="3">
        <v>19</v>
      </c>
    </row>
    <row r="20" spans="1:7" customFormat="1" ht="60" x14ac:dyDescent="0.25">
      <c r="A20" s="59" t="s">
        <v>48</v>
      </c>
      <c r="B20" s="158" t="str">
        <f>'Plan d''actions'!B21</f>
        <v>Lorsque le traitement est administré par un professionnel du SSIAD, les médicaments sont préparés en pilulier exclusivement par l'IDE ou le personnel pharmaceutique 
Les préparateurs en pharmacie préparent sous contrôle d'un pharmacien</v>
      </c>
      <c r="C20" s="9">
        <f>Dispensation!C3</f>
        <v>0</v>
      </c>
      <c r="D20" s="77" t="str">
        <f t="shared" si="1"/>
        <v/>
      </c>
      <c r="E20" s="2" t="s">
        <v>96</v>
      </c>
      <c r="F20" s="2">
        <f>COUNTIF(D$19:D$25,"1")</f>
        <v>0</v>
      </c>
      <c r="G20" s="3">
        <v>20</v>
      </c>
    </row>
    <row r="21" spans="1:7" customFormat="1" ht="28.5" customHeight="1" x14ac:dyDescent="0.25">
      <c r="A21" s="59" t="s">
        <v>49</v>
      </c>
      <c r="B21" s="158" t="str">
        <f>'Plan d''actions'!B22</f>
        <v>Les piluliers sont identifiés par le nom ET Le prénom de l'usager</v>
      </c>
      <c r="C21" s="9">
        <f>Dispensation!C4</f>
        <v>0</v>
      </c>
      <c r="D21" s="77" t="str">
        <f t="shared" si="1"/>
        <v/>
      </c>
      <c r="E21" s="77" t="s">
        <v>97</v>
      </c>
      <c r="F21" s="77">
        <f>COUNTIF(D$19:D$25,"2")</f>
        <v>0</v>
      </c>
      <c r="G21" s="3">
        <v>21</v>
      </c>
    </row>
    <row r="22" spans="1:7" customFormat="1" ht="22.5" customHeight="1" x14ac:dyDescent="0.25">
      <c r="A22" s="59" t="s">
        <v>82</v>
      </c>
      <c r="B22" s="158" t="str">
        <f>'Plan d''actions'!B23</f>
        <v>La mise à jour des piluliers en cas de modification de traitement est organisée</v>
      </c>
      <c r="C22" s="9">
        <f>Dispensation!C5</f>
        <v>0</v>
      </c>
      <c r="D22" s="2" t="str">
        <f t="shared" si="1"/>
        <v/>
      </c>
      <c r="E22" s="77" t="s">
        <v>98</v>
      </c>
      <c r="F22" s="77">
        <f>COUNTIF(D$19:D$25,"3")</f>
        <v>0</v>
      </c>
      <c r="G22" s="3">
        <v>22</v>
      </c>
    </row>
    <row r="23" spans="1:7" customFormat="1" ht="19.5" customHeight="1" x14ac:dyDescent="0.25">
      <c r="A23" s="59" t="s">
        <v>83</v>
      </c>
      <c r="B23" s="158" t="str">
        <f>'Plan d''actions'!B24</f>
        <v xml:space="preserve">Les médicaments sont préparés au moment de l'administration pour les formes buvables  (sachets, gouttes, sirop...)
</v>
      </c>
      <c r="C23" s="9">
        <f>Dispensation!C7</f>
        <v>0</v>
      </c>
      <c r="D23" s="2" t="str">
        <f t="shared" si="1"/>
        <v/>
      </c>
      <c r="G23" s="3">
        <v>23</v>
      </c>
    </row>
    <row r="24" spans="1:7" customFormat="1" ht="45" x14ac:dyDescent="0.25">
      <c r="A24" s="59" t="s">
        <v>50</v>
      </c>
      <c r="B24" s="158" t="str">
        <f>'Plan d''actions'!B25</f>
        <v xml:space="preserve">Les médicaments buvables sont administrés avec la pipette doseuse fournie avec le flacon  (pas d'utilisation d'une pipette pour un médicament autre que celui pour lequel elle est conçue)
</v>
      </c>
      <c r="C24" s="9">
        <f>Dispensation!C6</f>
        <v>0</v>
      </c>
      <c r="D24" s="3" t="str">
        <f t="shared" si="1"/>
        <v/>
      </c>
      <c r="G24" s="3">
        <v>24</v>
      </c>
    </row>
    <row r="25" spans="1:7" customFormat="1" ht="75" x14ac:dyDescent="0.25">
      <c r="A25" s="59" t="s">
        <v>84</v>
      </c>
      <c r="B25" s="158" t="str">
        <f>'Plan d''actions'!B26</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5" s="9">
        <f>Dispensation!C8</f>
        <v>0</v>
      </c>
      <c r="D25" s="2" t="str">
        <f t="shared" si="1"/>
        <v/>
      </c>
      <c r="G25" s="3">
        <v>25</v>
      </c>
    </row>
    <row r="26" spans="1:7" customFormat="1" ht="60" x14ac:dyDescent="0.25">
      <c r="A26" s="6"/>
      <c r="B26" s="45" t="s">
        <v>9</v>
      </c>
      <c r="C26" s="112" t="str">
        <f>C18</f>
        <v>Saisir la date dans l'onglet identification SSIAD</v>
      </c>
      <c r="D26" s="2">
        <v>4</v>
      </c>
      <c r="G26" s="3">
        <v>26</v>
      </c>
    </row>
    <row r="27" spans="1:7" customFormat="1" ht="30" x14ac:dyDescent="0.25">
      <c r="A27" s="60" t="s">
        <v>54</v>
      </c>
      <c r="B27" s="158" t="str">
        <f>'Plan d''actions'!B28</f>
        <v xml:space="preserve"> si les professionnels du SSIAD sont en charge du transport des médicaments entre l'officine et le domicile, les conditions d'hygiène, de température et de sécurité sont respectées</v>
      </c>
      <c r="C27" s="9">
        <f>'transport &amp; stockage'!C2</f>
        <v>0</v>
      </c>
      <c r="D27" s="77" t="str">
        <f>IF(OR(C27="jamais",C27="NON"),3,IF(OR(C27="toujours",C27="OUI"),0,IF(C27="fréquemment",1,IF(C27="rarement",2,""))))</f>
        <v/>
      </c>
      <c r="E27" s="77" t="s">
        <v>95</v>
      </c>
      <c r="F27" s="77">
        <f>COUNTIF(D$27:D$31,"0")</f>
        <v>0</v>
      </c>
      <c r="G27" s="3">
        <v>27</v>
      </c>
    </row>
    <row r="28" spans="1:7" customFormat="1" ht="45" x14ac:dyDescent="0.25">
      <c r="A28" s="60" t="s">
        <v>55</v>
      </c>
      <c r="B28" s="158" t="str">
        <f>'Plan d''actions'!B29</f>
        <v>Les conditions de stockage des médicaments à domicile sont évaluées
vérification de la température du réfrigérateur, stockage dans un endroit inaccessible pour les enfants….</v>
      </c>
      <c r="C28" s="9">
        <f>'transport &amp; stockage'!C3</f>
        <v>0</v>
      </c>
      <c r="D28" s="2" t="str">
        <f>IF(OR(C28="jamais",C28="NON"),3,IF(OR(C28="toujours",C28="OUI"),0,IF(C28="fréquemment",1,IF(C28="rarement",2,""))))</f>
        <v/>
      </c>
      <c r="E28" s="77" t="s">
        <v>98</v>
      </c>
      <c r="F28" s="77">
        <f>COUNTIF(D$27:D$31,"3")</f>
        <v>0</v>
      </c>
      <c r="G28" s="3">
        <v>28</v>
      </c>
    </row>
    <row r="29" spans="1:7" customFormat="1" ht="30" x14ac:dyDescent="0.25">
      <c r="A29" s="60" t="s">
        <v>56</v>
      </c>
      <c r="B29" s="158" t="str">
        <f>'Plan d''actions'!B30</f>
        <v xml:space="preserve">Les médicaments restant à l'issue d'un traitement sont rendus à la pharmacie 
</v>
      </c>
      <c r="C29" s="9">
        <f>'transport &amp; stockage'!C4</f>
        <v>0</v>
      </c>
      <c r="D29" s="2" t="str">
        <f>IF(OR(C29="jamais",C29="NON"),3,IF(OR(C29="toujours",C29="OUI"),0,IF(C29="fréquemment",1,IF(C29="rarement",2,""))))</f>
        <v/>
      </c>
      <c r="G29" s="3">
        <v>29</v>
      </c>
    </row>
    <row r="30" spans="1:7" customFormat="1" ht="30" x14ac:dyDescent="0.25">
      <c r="A30" s="60" t="s">
        <v>57</v>
      </c>
      <c r="B30" s="158" t="str">
        <f>'Plan d''actions'!B31</f>
        <v>Les médicaments à risques sont identifiés par l'IDEC
Les modalités de gestion des médicaments à risques sont organisées</v>
      </c>
      <c r="C30" s="9">
        <f>'transport &amp; stockage'!C5</f>
        <v>0</v>
      </c>
      <c r="D30" s="77" t="str">
        <f>IF(OR(C30="jamais",C30="NON"),3,IF(OR(C30="toujours",C30="OUI"),0,IF(C30="fréquemment",1,IF(C30="rarement",2,""))))</f>
        <v/>
      </c>
      <c r="G30" s="3">
        <v>30</v>
      </c>
    </row>
    <row r="31" spans="1:7" customFormat="1" ht="60" x14ac:dyDescent="0.25">
      <c r="A31" s="60" t="s">
        <v>58</v>
      </c>
      <c r="B31" s="158" t="str">
        <f>'Plan d''actions'!B32</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1" s="9">
        <f>'transport &amp; stockage'!C6</f>
        <v>0</v>
      </c>
      <c r="D31" s="77" t="str">
        <f>IF(OR(C31="jamais",C31="NON"),3,IF(OR(C31="toujours",C31="OUI"),0,IF(C31="fréquemment",1,IF(C31="rarement",2,""))))</f>
        <v/>
      </c>
      <c r="G31" s="3">
        <v>31</v>
      </c>
    </row>
    <row r="32" spans="1:7" customFormat="1" ht="60" x14ac:dyDescent="0.25">
      <c r="A32" s="7"/>
      <c r="B32" s="27" t="s">
        <v>11</v>
      </c>
      <c r="C32" s="112" t="str">
        <f>C26</f>
        <v>Saisir la date dans l'onglet identification SSIAD</v>
      </c>
      <c r="D32" s="77">
        <v>4</v>
      </c>
      <c r="G32" s="3">
        <v>32</v>
      </c>
    </row>
    <row r="33" spans="1:13" customFormat="1" ht="30" x14ac:dyDescent="0.25">
      <c r="A33" s="67" t="s">
        <v>59</v>
      </c>
      <c r="B33" s="158" t="str">
        <f>'Plan d''actions'!B34</f>
        <v>L'acte d'administration des médicaments proprement dit (impliquant un acte technique type injection, aérosols, alimentation entérale…) est réalisé par l'IDE ou le médecin (sauf pour les usagers en auto-traitement comme l'insuline)</v>
      </c>
      <c r="C33" s="9">
        <f>'administration aide à la prise'!C2</f>
        <v>0</v>
      </c>
      <c r="D33" s="2" t="str">
        <f t="shared" ref="D33:D44" si="2">IF(OR(C33="jamais",C33="NON"),3,IF(OR(C33="toujours",C33="OUI"),0,IF(C33="fréquemment",1,IF(C33="rarement",2,""))))</f>
        <v/>
      </c>
      <c r="E33" s="103"/>
      <c r="F33" s="2">
        <f>COUNTIF(D$33:D$44,"0")</f>
        <v>0</v>
      </c>
      <c r="G33" s="3">
        <v>33</v>
      </c>
    </row>
    <row r="34" spans="1:13" customFormat="1" x14ac:dyDescent="0.25">
      <c r="A34" s="67" t="s">
        <v>61</v>
      </c>
      <c r="B34" s="158" t="str">
        <f>'Plan d''actions'!B35</f>
        <v>Les modalités d'aide à la prise des médicaments comprennent les éléments suivants :</v>
      </c>
      <c r="C34" s="9">
        <f>'administration aide à la prise'!C4</f>
        <v>0</v>
      </c>
      <c r="D34" s="2" t="str">
        <f t="shared" si="2"/>
        <v/>
      </c>
      <c r="E34" s="77" t="s">
        <v>95</v>
      </c>
      <c r="F34" s="77">
        <f>COUNTIF(D$33:D$44,"2")</f>
        <v>0</v>
      </c>
      <c r="G34" s="3">
        <v>34</v>
      </c>
    </row>
    <row r="35" spans="1:13" customFormat="1" ht="60" x14ac:dyDescent="0.25">
      <c r="A35" s="67" t="s">
        <v>62</v>
      </c>
      <c r="B35" s="158" t="str">
        <f>'Plan d''actions'!B36</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5" s="9">
        <f>'administration aide à la prise'!C5</f>
        <v>0</v>
      </c>
      <c r="D35" s="77" t="str">
        <f t="shared" si="2"/>
        <v/>
      </c>
      <c r="E35" s="77" t="s">
        <v>96</v>
      </c>
      <c r="F35" s="77">
        <f>COUNTIF(D$33:D$44,"3")</f>
        <v>0</v>
      </c>
      <c r="G35" s="3">
        <v>35</v>
      </c>
    </row>
    <row r="36" spans="1:13" customFormat="1" ht="24" customHeight="1" x14ac:dyDescent="0.25">
      <c r="A36" s="67" t="s">
        <v>63</v>
      </c>
      <c r="B36" s="158" t="str">
        <f>'Plan d''actions'!B37</f>
        <v xml:space="preserve"> - Les médicaments que les personnes habilitées peuvent administrer
médicaments prescrits à l'exclusion de tout autre, pour lesquels le mode de prise ne présente pas de difficulté particulière d'administration, ni d'apprentissage spécifique</v>
      </c>
      <c r="C36" s="9">
        <f>'administration aide à la prise'!C6</f>
        <v>0</v>
      </c>
      <c r="D36" s="2" t="str">
        <f t="shared" si="2"/>
        <v/>
      </c>
      <c r="E36" s="2" t="s">
        <v>97</v>
      </c>
      <c r="G36" s="3">
        <v>36</v>
      </c>
    </row>
    <row r="37" spans="1:13" customFormat="1" x14ac:dyDescent="0.25">
      <c r="A37" s="67" t="s">
        <v>64</v>
      </c>
      <c r="B37" s="158" t="str">
        <f>'Plan d''actions'!B38</f>
        <v xml:space="preserve"> - la mise à disposition de protocoles de soins et/ou fiches Administration des médicaments chez la personne âgée de l'OMEDIT PDL</v>
      </c>
      <c r="C37" s="9">
        <f>'administration aide à la prise'!C7</f>
        <v>0</v>
      </c>
      <c r="D37" s="77" t="str">
        <f t="shared" si="2"/>
        <v/>
      </c>
      <c r="E37" s="77" t="s">
        <v>98</v>
      </c>
      <c r="G37" s="3">
        <v>37</v>
      </c>
    </row>
    <row r="38" spans="1:13" customFormat="1" ht="30" x14ac:dyDescent="0.25">
      <c r="A38" s="67" t="s">
        <v>65</v>
      </c>
      <c r="B38" s="158" t="str">
        <f>'Plan d''actions'!B39</f>
        <v xml:space="preserve"> - Un retour systématique à l'IDE de l'administration et de la non administration
ex : Fiche de suivi d'aide à la prise des médicaments (annexe 5)</v>
      </c>
      <c r="C38" s="9">
        <f>'administration aide à la prise'!C8</f>
        <v>0</v>
      </c>
      <c r="D38" s="77" t="str">
        <f t="shared" si="2"/>
        <v/>
      </c>
      <c r="G38" s="3">
        <v>38</v>
      </c>
    </row>
    <row r="39" spans="1:13" customFormat="1" ht="30" x14ac:dyDescent="0.25">
      <c r="A39" s="67" t="s">
        <v>76</v>
      </c>
      <c r="B39" s="158" t="str">
        <f>'Plan d''actions'!B40</f>
        <v>Une identification des personnes à risque de problèmes d'administration (troubles de la déglutition, mauvaise absorption des médicaments, refus de prise des médicaments...) est réalisée</v>
      </c>
      <c r="C39" s="9">
        <f>'administration aide à la prise'!C9</f>
        <v>0</v>
      </c>
      <c r="D39" s="2" t="str">
        <f t="shared" si="2"/>
        <v/>
      </c>
      <c r="G39" s="3">
        <v>39</v>
      </c>
    </row>
    <row r="40" spans="1:13" customFormat="1" x14ac:dyDescent="0.25">
      <c r="A40" s="67" t="s">
        <v>66</v>
      </c>
      <c r="B40" s="158" t="str">
        <f>'Plan d''actions'!B41</f>
        <v xml:space="preserve">La concordance entre la prescription et les médicaments préparés est vérifiée au moment de l'administration </v>
      </c>
      <c r="C40" s="9">
        <f>'administration aide à la prise'!C10</f>
        <v>0</v>
      </c>
      <c r="D40" s="2" t="str">
        <f t="shared" si="2"/>
        <v/>
      </c>
      <c r="G40" s="3">
        <v>40</v>
      </c>
      <c r="H40" s="19"/>
      <c r="I40" s="19"/>
      <c r="J40" s="19"/>
      <c r="K40" s="19"/>
      <c r="L40" s="19"/>
      <c r="M40" s="19"/>
    </row>
    <row r="41" spans="1:13" customFormat="1" ht="43.5" customHeight="1" x14ac:dyDescent="0.25">
      <c r="A41" s="67" t="s">
        <v>67</v>
      </c>
      <c r="B41" s="158" t="str">
        <f>'Plan d''actions'!B42</f>
        <v>Le déconditionnement primaire est réalisé au moment de l'administration
Conditionnement primaire = Blister d'origine</v>
      </c>
      <c r="C41" s="9">
        <f>'administration aide à la prise'!C11</f>
        <v>0</v>
      </c>
      <c r="D41" s="3" t="str">
        <f t="shared" si="2"/>
        <v/>
      </c>
      <c r="E41" s="123"/>
      <c r="F41" s="103"/>
      <c r="G41" s="3">
        <v>41</v>
      </c>
    </row>
    <row r="42" spans="1:13" customFormat="1" ht="21.75" customHeight="1" x14ac:dyDescent="0.25">
      <c r="A42" s="67" t="s">
        <v>68</v>
      </c>
      <c r="B42" s="158" t="str">
        <f>'Plan d''actions'!B43</f>
        <v>L'intégrité des médicaments à administrer est vérifiée</v>
      </c>
      <c r="C42" s="9">
        <f>'administration aide à la prise'!C12</f>
        <v>0</v>
      </c>
      <c r="D42" s="2" t="str">
        <f t="shared" si="2"/>
        <v/>
      </c>
      <c r="G42" s="3">
        <v>42</v>
      </c>
    </row>
    <row r="43" spans="1:13" customFormat="1" ht="45" x14ac:dyDescent="0.25">
      <c r="A43" s="67" t="s">
        <v>69</v>
      </c>
      <c r="B43" s="158" t="str">
        <f>'Plan d''actions'!B44</f>
        <v xml:space="preserve">La péremption des médicaments à administrer est vérifiée par le professionnel qui prépare le pilulier
La péremption doit être vérifiée si déblistérisation ou si l'emballage le permet au moment de l'aide à la prise </v>
      </c>
      <c r="C43" s="9">
        <f>'administration aide à la prise'!C13</f>
        <v>0</v>
      </c>
      <c r="D43" s="3" t="str">
        <f t="shared" si="2"/>
        <v/>
      </c>
      <c r="G43" s="3">
        <v>43</v>
      </c>
    </row>
    <row r="44" spans="1:13" customFormat="1" ht="95.25" customHeight="1" x14ac:dyDescent="0.25">
      <c r="A44" s="67" t="s">
        <v>77</v>
      </c>
      <c r="B44" s="158" t="str">
        <f>'Plan d''actions'!B45</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4" s="9">
        <f>'administration aide à la prise'!C14</f>
        <v>0</v>
      </c>
      <c r="D44" s="2" t="str">
        <f t="shared" si="2"/>
        <v/>
      </c>
      <c r="G44" s="3">
        <v>44</v>
      </c>
    </row>
    <row r="45" spans="1:13" customFormat="1" ht="60" x14ac:dyDescent="0.25">
      <c r="A45" s="6"/>
      <c r="B45" s="43" t="s">
        <v>104</v>
      </c>
      <c r="C45" s="112" t="str">
        <f>C32</f>
        <v>Saisir la date dans l'onglet identification SSIAD</v>
      </c>
      <c r="D45" s="2">
        <v>4</v>
      </c>
      <c r="G45" s="3">
        <v>45</v>
      </c>
    </row>
    <row r="46" spans="1:13" customFormat="1" ht="81.75" customHeight="1" x14ac:dyDescent="0.25">
      <c r="A46" s="63" t="s">
        <v>70</v>
      </c>
      <c r="B46" s="158" t="str">
        <f>'Plan d''actions'!B47</f>
        <v>Pour les patients considérés à risque, la prise effective des médicaments est vérifiée par un membre du personnel habilité 
Patient à risque = patient dément, sous AVK, trouble de la déglutition...
Une liste de patients à risques est définie par l'IDEC</v>
      </c>
      <c r="C46" s="9">
        <f>'enregistrement surveillance'!C2</f>
        <v>0</v>
      </c>
      <c r="D46" s="2" t="str">
        <f>IF(OR(C46="jamais",C46="NON"),3,IF(OR(C46="toujours",C46="OUI"),0,IF(C46="fréquemment",1,IF(C46="rarement",2,""))))</f>
        <v/>
      </c>
      <c r="E46" s="122"/>
      <c r="F46" s="77">
        <f>COUNTIF(D$3:D$6,"0")</f>
        <v>0</v>
      </c>
      <c r="G46" s="3">
        <v>46</v>
      </c>
    </row>
    <row r="47" spans="1:13" customFormat="1" ht="19.5" customHeight="1" x14ac:dyDescent="0.25">
      <c r="A47" s="63" t="s">
        <v>72</v>
      </c>
      <c r="B47" s="158" t="str">
        <f>'Plan d''actions'!B49</f>
        <v xml:space="preserve"> - d'enregistrer la prise ou l'administration (et la non prise) des médicaments en temps réel à chaque prise</v>
      </c>
      <c r="C47" s="9">
        <f>'enregistrement surveillance'!C4</f>
        <v>0</v>
      </c>
      <c r="D47" s="2" t="str">
        <f>IF(OR(C47="jamais",C47="NON"),3,IF(OR(C47="toujours",C47="OUI"),0,IF(C47="fréquemment",1,IF(C47="rarement",2,""))))</f>
        <v/>
      </c>
      <c r="E47" s="77" t="s">
        <v>95</v>
      </c>
      <c r="F47" s="77">
        <f>COUNTIF(D$3:D$6,"2")</f>
        <v>0</v>
      </c>
      <c r="G47" s="3">
        <v>47</v>
      </c>
    </row>
    <row r="48" spans="1:13" customFormat="1" ht="19.5" customHeight="1" x14ac:dyDescent="0.25">
      <c r="A48" s="63" t="s">
        <v>73</v>
      </c>
      <c r="B48" s="158" t="str">
        <f>'Plan d''actions'!B50</f>
        <v xml:space="preserve"> - d'enregistrer les observations en rapport avec la prise ou l'administration (et la non prise) des médicaments</v>
      </c>
      <c r="C48" s="9">
        <f>'enregistrement surveillance'!C5</f>
        <v>0</v>
      </c>
      <c r="D48" s="3" t="str">
        <f>IF(OR(C48="jamais",C48="NON"),3,IF(OR(C48="toujours",C48="OUI"),0,IF(C48="fréquemment",1,IF(C48="rarement",2,""))))</f>
        <v/>
      </c>
      <c r="E48" s="77" t="s">
        <v>96</v>
      </c>
      <c r="F48" s="77">
        <f>COUNTIF(D$3:D$6,"3")</f>
        <v>0</v>
      </c>
      <c r="G48" s="3">
        <v>48</v>
      </c>
    </row>
    <row r="49" spans="1:10" customFormat="1" ht="19.5" customHeight="1" x14ac:dyDescent="0.25">
      <c r="A49" s="63" t="s">
        <v>74</v>
      </c>
      <c r="B49" s="158" t="str">
        <f>'Plan d''actions'!B51</f>
        <v xml:space="preserve"> - d'identifier la personne qui enregistre la prise ou l'administration (et la non prise) des médicaments </v>
      </c>
      <c r="C49" s="9">
        <f>'enregistrement surveillance'!C6</f>
        <v>0</v>
      </c>
      <c r="D49" s="2" t="str">
        <f>IF(OR(C49="jamais",C49="NON"),3,IF(OR(C49="toujours",C49="OUI"),0,IF(C49="fréquemment",1,IF(C49="rarement",2,""))))</f>
        <v/>
      </c>
      <c r="E49" s="77" t="s">
        <v>97</v>
      </c>
      <c r="G49" s="3">
        <v>49</v>
      </c>
    </row>
    <row r="50" spans="1:10" customFormat="1" ht="90" x14ac:dyDescent="0.25">
      <c r="A50" s="63" t="s">
        <v>75</v>
      </c>
      <c r="B50" s="158" t="str">
        <f>'Plan d''actions'!B52</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0" s="9">
        <f>'enregistrement surveillance'!C7</f>
        <v>0</v>
      </c>
      <c r="D50" s="2" t="str">
        <f>IF(OR(C50="jamais",C50="NON"),3,IF(OR(C50="toujours",C50="OUI"),0,IF(C50="fréquemment",1,IF(C50="rarement",2,""))))</f>
        <v/>
      </c>
      <c r="E50" s="2" t="s">
        <v>98</v>
      </c>
      <c r="F50" s="103"/>
      <c r="G50" s="3">
        <v>50</v>
      </c>
      <c r="H50" s="19"/>
      <c r="I50" s="19"/>
      <c r="J50" s="19"/>
    </row>
  </sheetData>
  <sheetProtection selectLockedCells="1" selectUnlockedCells="1"/>
  <autoFilter ref="D1:D50"/>
  <sortState ref="A1:G50">
    <sortCondition ref="G1"/>
  </sortState>
  <mergeCells count="1">
    <mergeCell ref="H2:J3"/>
  </mergeCells>
  <conditionalFormatting sqref="C3:C13 C32 C34:C44">
    <cfRule type="expression" dxfId="119" priority="33">
      <formula>$D3=3</formula>
    </cfRule>
    <cfRule type="expression" dxfId="118" priority="34">
      <formula>$D3=2</formula>
    </cfRule>
    <cfRule type="expression" dxfId="117" priority="35">
      <formula>$D3=0</formula>
    </cfRule>
    <cfRule type="expression" dxfId="116" priority="36">
      <formula>$D3=1</formula>
    </cfRule>
  </conditionalFormatting>
  <conditionalFormatting sqref="C15:C17">
    <cfRule type="expression" dxfId="115" priority="29">
      <formula>$D15=3</formula>
    </cfRule>
    <cfRule type="expression" dxfId="114" priority="30">
      <formula>$D15=2</formula>
    </cfRule>
    <cfRule type="expression" dxfId="113" priority="31">
      <formula>$D15=0</formula>
    </cfRule>
    <cfRule type="expression" dxfId="112" priority="32">
      <formula>$D15=1</formula>
    </cfRule>
  </conditionalFormatting>
  <conditionalFormatting sqref="C19:C25">
    <cfRule type="expression" dxfId="111" priority="25">
      <formula>$D19=3</formula>
    </cfRule>
    <cfRule type="expression" dxfId="110" priority="26">
      <formula>$D19=2</formula>
    </cfRule>
    <cfRule type="expression" dxfId="109" priority="27">
      <formula>$D19=0</formula>
    </cfRule>
    <cfRule type="expression" dxfId="108" priority="28">
      <formula>$D19=1</formula>
    </cfRule>
  </conditionalFormatting>
  <conditionalFormatting sqref="C27:C31">
    <cfRule type="expression" dxfId="107" priority="21">
      <formula>$D27=3</formula>
    </cfRule>
    <cfRule type="expression" dxfId="106" priority="22">
      <formula>$D27=2</formula>
    </cfRule>
    <cfRule type="expression" dxfId="105" priority="23">
      <formula>$D27=0</formula>
    </cfRule>
    <cfRule type="expression" dxfId="104" priority="24">
      <formula>$D27=1</formula>
    </cfRule>
  </conditionalFormatting>
  <conditionalFormatting sqref="C33:C44">
    <cfRule type="expression" dxfId="103" priority="17">
      <formula>$D33=3</formula>
    </cfRule>
    <cfRule type="expression" dxfId="102" priority="18">
      <formula>$D33=2</formula>
    </cfRule>
    <cfRule type="expression" dxfId="101" priority="19">
      <formula>$D33=0</formula>
    </cfRule>
    <cfRule type="expression" dxfId="100" priority="20">
      <formula>$D33=1</formula>
    </cfRule>
  </conditionalFormatting>
  <conditionalFormatting sqref="C44">
    <cfRule type="expression" dxfId="99" priority="13">
      <formula>$D44=3</formula>
    </cfRule>
    <cfRule type="expression" dxfId="98" priority="14">
      <formula>$D44=2</formula>
    </cfRule>
    <cfRule type="expression" dxfId="97" priority="15">
      <formula>$D44=0</formula>
    </cfRule>
    <cfRule type="expression" dxfId="96" priority="16">
      <formula>$D44=1</formula>
    </cfRule>
  </conditionalFormatting>
  <conditionalFormatting sqref="C43">
    <cfRule type="expression" dxfId="95" priority="9">
      <formula>$D43=3</formula>
    </cfRule>
    <cfRule type="expression" dxfId="94" priority="10">
      <formula>$D43=2</formula>
    </cfRule>
    <cfRule type="expression" dxfId="93" priority="11">
      <formula>$D43=0</formula>
    </cfRule>
    <cfRule type="expression" dxfId="92" priority="12">
      <formula>$D43=1</formula>
    </cfRule>
  </conditionalFormatting>
  <conditionalFormatting sqref="C46:C50">
    <cfRule type="expression" dxfId="91" priority="5">
      <formula>$D46=3</formula>
    </cfRule>
    <cfRule type="expression" dxfId="90" priority="6">
      <formula>$D46=2</formula>
    </cfRule>
    <cfRule type="expression" dxfId="89" priority="7">
      <formula>$D46=0</formula>
    </cfRule>
    <cfRule type="expression" dxfId="88" priority="8">
      <formula>$D46=1</formula>
    </cfRule>
  </conditionalFormatting>
  <conditionalFormatting sqref="C45">
    <cfRule type="expression" dxfId="87" priority="1">
      <formula>$D45=3</formula>
    </cfRule>
    <cfRule type="expression" dxfId="86" priority="2">
      <formula>$D45=2</formula>
    </cfRule>
    <cfRule type="expression" dxfId="85" priority="3">
      <formula>$D45=0</formula>
    </cfRule>
    <cfRule type="expression" dxfId="84" priority="4">
      <formula>$D45=1</formula>
    </cfRule>
  </conditionalFormatting>
  <hyperlinks>
    <hyperlink ref="H2:J3" location="Synthèses!A1" display="Retour à l'onglet &quot;Synthèses&quot;"/>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00B0F0"/>
  </sheetPr>
  <dimension ref="A1:M50"/>
  <sheetViews>
    <sheetView showGridLines="0" showRowColHeaders="0" workbookViewId="0">
      <selection activeCell="O1" sqref="O1:Q2"/>
    </sheetView>
  </sheetViews>
  <sheetFormatPr baseColWidth="10" defaultRowHeight="15" x14ac:dyDescent="0.25"/>
  <cols>
    <col min="1" max="1" width="5.85546875" style="103" customWidth="1"/>
    <col min="2" max="2" width="171" style="103" customWidth="1"/>
    <col min="3" max="3" width="18.5703125" style="103" customWidth="1"/>
    <col min="4" max="6" width="11.42578125" style="103" hidden="1" customWidth="1"/>
    <col min="7" max="7" width="11.42578125" style="3" hidden="1" customWidth="1"/>
    <col min="8" max="16384" width="11.42578125" style="103"/>
  </cols>
  <sheetData>
    <row r="1" spans="1:10" ht="50.25" customHeight="1" thickBot="1" x14ac:dyDescent="0.3">
      <c r="B1" s="25" t="s">
        <v>139</v>
      </c>
      <c r="D1" s="3">
        <v>4</v>
      </c>
      <c r="G1" s="3">
        <v>1</v>
      </c>
    </row>
    <row r="2" spans="1:10" ht="60" x14ac:dyDescent="0.25">
      <c r="A2" s="16"/>
      <c r="B2" s="65" t="str">
        <f>'Plan d''actions'!B1</f>
        <v>Organisation  / Coordination</v>
      </c>
      <c r="C2" s="113" t="str">
        <f>'organisation coordination'!D1</f>
        <v>Saisir la date dans l'onglet identification SSIAD</v>
      </c>
      <c r="D2" s="3">
        <v>4</v>
      </c>
      <c r="G2" s="3">
        <v>2</v>
      </c>
      <c r="H2" s="266" t="s">
        <v>164</v>
      </c>
      <c r="I2" s="267"/>
      <c r="J2" s="268"/>
    </row>
    <row r="3" spans="1:10" ht="30.75" thickBot="1" x14ac:dyDescent="0.3">
      <c r="A3" s="66" t="s">
        <v>28</v>
      </c>
      <c r="B3" s="104" t="str">
        <f>'Plan d''actions'!B2</f>
        <v>Les modalités de gestion des traitements médicamenteux sont définies avec le patient ou son représentant dans le dossier patient (recueil de données, protocle de soins...) en fonction de son degré d'autonomie</v>
      </c>
      <c r="C3" s="9">
        <f>'organisation coordination'!D2</f>
        <v>0</v>
      </c>
      <c r="D3" s="3" t="str">
        <f t="shared" ref="D3:D13" si="0">IF(OR(C3="jamais",C3="NON"),3,IF(OR(C3="toujours",C3="OUI"),0,IF(C3="fréquemment",1,IF(C3="rarement",2,""))))</f>
        <v/>
      </c>
      <c r="E3" s="103" t="s">
        <v>95</v>
      </c>
      <c r="F3" s="103">
        <f>COUNTIF(D$3:D$13,"0")</f>
        <v>0</v>
      </c>
      <c r="G3" s="3">
        <v>3</v>
      </c>
      <c r="H3" s="269"/>
      <c r="I3" s="270"/>
      <c r="J3" s="271"/>
    </row>
    <row r="4" spans="1:10" x14ac:dyDescent="0.25">
      <c r="A4" s="66" t="s">
        <v>30</v>
      </c>
      <c r="B4" s="158" t="str">
        <f>'Plan d''actions'!B4</f>
        <v xml:space="preserve"> l'auto-gestion de leur traitement</v>
      </c>
      <c r="C4" s="9">
        <f>'organisation coordination'!D4</f>
        <v>0</v>
      </c>
      <c r="D4" s="77" t="str">
        <f t="shared" si="0"/>
        <v/>
      </c>
      <c r="E4" s="103" t="s">
        <v>96</v>
      </c>
      <c r="F4" s="103">
        <f>COUNTIF(D$3:D$13,"1")</f>
        <v>0</v>
      </c>
      <c r="G4" s="3">
        <v>4</v>
      </c>
    </row>
    <row r="5" spans="1:10" x14ac:dyDescent="0.25">
      <c r="A5" s="66" t="s">
        <v>31</v>
      </c>
      <c r="B5" s="158" t="str">
        <f>'Plan d''actions'!B5</f>
        <v>les conditions du stockage des médicaments (sécurité, froid…)</v>
      </c>
      <c r="C5" s="9">
        <f>'organisation coordination'!D6</f>
        <v>0</v>
      </c>
      <c r="D5" s="77" t="str">
        <f t="shared" si="0"/>
        <v/>
      </c>
      <c r="E5" s="103" t="s">
        <v>97</v>
      </c>
      <c r="F5" s="103">
        <f>COUNTIF(D$3:D$13,"2")</f>
        <v>0</v>
      </c>
      <c r="G5" s="3">
        <v>5</v>
      </c>
    </row>
    <row r="6" spans="1:10" x14ac:dyDescent="0.25">
      <c r="A6" s="66" t="s">
        <v>32</v>
      </c>
      <c r="B6" s="158" t="str">
        <f>'Plan d''actions'!B6</f>
        <v>les conditions d'approvisionnement des médicaments</v>
      </c>
      <c r="C6" s="9">
        <f>'organisation coordination'!D5</f>
        <v>0</v>
      </c>
      <c r="D6" s="77" t="str">
        <f t="shared" si="0"/>
        <v/>
      </c>
      <c r="E6" s="103" t="s">
        <v>98</v>
      </c>
      <c r="F6" s="103">
        <f>COUNTIF(D$3:D$13,"3")</f>
        <v>0</v>
      </c>
      <c r="G6" s="3">
        <v>6</v>
      </c>
    </row>
    <row r="7" spans="1:10" x14ac:dyDescent="0.25">
      <c r="A7" s="66" t="s">
        <v>34</v>
      </c>
      <c r="B7" s="158" t="str">
        <f>'Plan d''actions'!B8</f>
        <v>pharmacien</v>
      </c>
      <c r="C7" s="9">
        <f>'organisation coordination'!D8</f>
        <v>0</v>
      </c>
      <c r="D7" s="3" t="str">
        <f t="shared" si="0"/>
        <v/>
      </c>
      <c r="G7" s="3">
        <v>7</v>
      </c>
    </row>
    <row r="8" spans="1:10" ht="45" x14ac:dyDescent="0.25">
      <c r="A8" s="66" t="s">
        <v>35</v>
      </c>
      <c r="B8" s="158" t="str">
        <f>'Plan d''actions'!B9</f>
        <v>IDEL</v>
      </c>
      <c r="C8" s="9">
        <f>'organisation coordination'!D9</f>
        <v>0</v>
      </c>
      <c r="D8" s="3" t="str">
        <f t="shared" si="0"/>
        <v/>
      </c>
      <c r="G8" s="3">
        <v>8</v>
      </c>
    </row>
    <row r="9" spans="1:10" x14ac:dyDescent="0.25">
      <c r="A9" s="66" t="s">
        <v>36</v>
      </c>
      <c r="B9" s="158" t="str">
        <f>'Plan d''actions'!B10</f>
        <v>médecin traitant</v>
      </c>
      <c r="C9" s="9">
        <f>'organisation coordination'!D10</f>
        <v>0</v>
      </c>
      <c r="D9" s="77" t="str">
        <f t="shared" si="0"/>
        <v/>
      </c>
      <c r="E9" s="125"/>
      <c r="F9" s="125"/>
      <c r="G9" s="3">
        <v>9</v>
      </c>
    </row>
    <row r="10" spans="1:10" x14ac:dyDescent="0.25">
      <c r="A10" s="66" t="s">
        <v>37</v>
      </c>
      <c r="B10" s="158" t="str">
        <f>'Plan d''actions'!B11</f>
        <v>autres (SAD, emplois directs…)</v>
      </c>
      <c r="C10" s="9">
        <f>'organisation coordination'!D11</f>
        <v>0</v>
      </c>
      <c r="D10" s="3" t="str">
        <f t="shared" si="0"/>
        <v/>
      </c>
      <c r="G10" s="3">
        <v>10</v>
      </c>
    </row>
    <row r="11" spans="1:10" ht="75" x14ac:dyDescent="0.25">
      <c r="A11" s="66" t="s">
        <v>38</v>
      </c>
      <c r="B11" s="158" t="str">
        <f>'Plan d''actions'!B12</f>
        <v>En cas d'hospitalisation, il existe une carte avec les coordonnées du SSIAD et  de tous les intervenants à domicile (IDE, pharmacien, médecin ….) 
ex :  carte A'DOM
la conciliation médicamenteuse à l'hopital est facilitée
L'ordonnance peut y être jointe</v>
      </c>
      <c r="C11" s="9">
        <f>'organisation coordination'!D12</f>
        <v>0</v>
      </c>
      <c r="D11" s="3" t="str">
        <f t="shared" si="0"/>
        <v/>
      </c>
      <c r="G11" s="3">
        <v>11</v>
      </c>
    </row>
    <row r="12" spans="1:10" ht="60" x14ac:dyDescent="0.25">
      <c r="A12" s="66" t="s">
        <v>39</v>
      </c>
      <c r="B12" s="158" t="str">
        <f>'Plan d''actions'!B13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2" s="9">
        <f>'organisation coordination'!D13</f>
        <v>0</v>
      </c>
      <c r="D12" s="77" t="str">
        <f t="shared" si="0"/>
        <v/>
      </c>
      <c r="E12" s="125"/>
      <c r="F12" s="125"/>
      <c r="G12" s="3">
        <v>12</v>
      </c>
    </row>
    <row r="13" spans="1:10" x14ac:dyDescent="0.25">
      <c r="A13" s="66" t="s">
        <v>40</v>
      </c>
      <c r="B13" s="158" t="str">
        <f>'Plan d''actions'!B14</f>
        <v xml:space="preserve">Des conventions sont signées avec les IDEL </v>
      </c>
      <c r="C13" s="9">
        <f>'organisation coordination'!D14</f>
        <v>0</v>
      </c>
      <c r="D13" s="3" t="str">
        <f t="shared" si="0"/>
        <v/>
      </c>
      <c r="G13" s="3">
        <v>13</v>
      </c>
    </row>
    <row r="14" spans="1:10" customFormat="1" ht="60" x14ac:dyDescent="0.25">
      <c r="A14" s="7"/>
      <c r="B14" s="68" t="s">
        <v>99</v>
      </c>
      <c r="C14" s="113" t="str">
        <f>C2</f>
        <v>Saisir la date dans l'onglet identification SSIAD</v>
      </c>
      <c r="D14" s="77">
        <v>4</v>
      </c>
      <c r="G14" s="3">
        <v>14</v>
      </c>
    </row>
    <row r="15" spans="1:10" customFormat="1" ht="45" x14ac:dyDescent="0.25">
      <c r="A15" s="58" t="s">
        <v>41</v>
      </c>
      <c r="B15" s="158" t="str">
        <f>'Plan d''actions'!B16</f>
        <v>les professionnels du SSIAD salariés ne retranscrivent pas les ordonnances
Toute retranscription d'une prescription est source d'erreur</v>
      </c>
      <c r="C15" s="9">
        <f>prescription!D2</f>
        <v>0</v>
      </c>
      <c r="D15" s="3" t="str">
        <f>IF(OR(C15="jamais",C15="NON"),3,IF(OR(C15="toujours",C15="OUI"),0,IF(C15="fréquemment",1,IF(C15="rarement",2,""))))</f>
        <v/>
      </c>
      <c r="E15" s="77" t="s">
        <v>95</v>
      </c>
      <c r="F15" s="77">
        <f>COUNTIF(D$3:D$4,"0")</f>
        <v>0</v>
      </c>
      <c r="G15" s="3">
        <v>15</v>
      </c>
    </row>
    <row r="16" spans="1:10" customFormat="1" ht="60" x14ac:dyDescent="0.25">
      <c r="A16" s="58" t="s">
        <v>42</v>
      </c>
      <c r="B16" s="158" t="str">
        <f>'Plan d''actions'!B17</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6" s="9">
        <f>prescription!D3</f>
        <v>0</v>
      </c>
      <c r="D16" s="77" t="str">
        <f>IF(OR(C16="jamais",C16="NON"),3,IF(OR(C16="toujours",C16="OUI"),0,IF(C16="fréquemment",1,IF(C16="rarement",2,""))))</f>
        <v/>
      </c>
      <c r="E16" s="77" t="s">
        <v>98</v>
      </c>
      <c r="F16" s="77">
        <f>COUNTIF(D$3:D$4,"3")</f>
        <v>0</v>
      </c>
      <c r="G16" s="3">
        <v>16</v>
      </c>
    </row>
    <row r="17" spans="1:7" customFormat="1" x14ac:dyDescent="0.25">
      <c r="A17" s="58" t="s">
        <v>43</v>
      </c>
      <c r="B17" s="158" t="str">
        <f>'Plan d''actions'!B18</f>
        <v>Le patient autonome est encouragé à signaler au personnel soignant toute automédication</v>
      </c>
      <c r="C17" s="9">
        <f>prescription!D4</f>
        <v>0</v>
      </c>
      <c r="D17" s="77" t="str">
        <f>IF(OR(C17="jamais",C17="NON"),3,IF(OR(C17="toujours",C17="OUI"),0,IF(C17="fréquemment",1,IF(C17="rarement",2,""))))</f>
        <v/>
      </c>
      <c r="G17" s="3">
        <v>17</v>
      </c>
    </row>
    <row r="18" spans="1:7" customFormat="1" ht="60" x14ac:dyDescent="0.25">
      <c r="A18" s="6"/>
      <c r="B18" s="26" t="s">
        <v>10</v>
      </c>
      <c r="C18" s="113" t="str">
        <f>C14</f>
        <v>Saisir la date dans l'onglet identification SSIAD</v>
      </c>
      <c r="D18" s="77">
        <v>4</v>
      </c>
      <c r="G18" s="3">
        <v>18</v>
      </c>
    </row>
    <row r="19" spans="1:7" customFormat="1" x14ac:dyDescent="0.25">
      <c r="A19" s="59" t="s">
        <v>47</v>
      </c>
      <c r="B19" s="158" t="str">
        <f>'Plan d''actions'!B20</f>
        <v>Le pharmacien fournit un plan de posologie avec le traitement</v>
      </c>
      <c r="C19" s="9">
        <f>Dispensation!D2</f>
        <v>0</v>
      </c>
      <c r="D19" s="77" t="str">
        <f t="shared" ref="D19:D25" si="1">IF(OR(C19="jamais",C19="NON"),3,IF(OR(C19="toujours",C19="OUI"),0,IF(C19="fréquemment",1,IF(C19="rarement",2,""))))</f>
        <v/>
      </c>
      <c r="E19" s="77" t="s">
        <v>95</v>
      </c>
      <c r="F19" s="77">
        <f>COUNTIF(D$19:D$25,"0")</f>
        <v>0</v>
      </c>
      <c r="G19" s="3">
        <v>19</v>
      </c>
    </row>
    <row r="20" spans="1:7" customFormat="1" ht="45" x14ac:dyDescent="0.25">
      <c r="A20" s="59" t="s">
        <v>48</v>
      </c>
      <c r="B20" s="158" t="str">
        <f>'Plan d''actions'!B21</f>
        <v>Lorsque le traitement est administré par un professionnel du SSIAD, les médicaments sont préparés en pilulier exclusivement par l'IDE ou le personnel pharmaceutique 
Les préparateurs en pharmacie préparent sous contrôle d'un pharmacien</v>
      </c>
      <c r="C20" s="9">
        <f>Dispensation!D3</f>
        <v>0</v>
      </c>
      <c r="D20" s="77" t="str">
        <f t="shared" si="1"/>
        <v/>
      </c>
      <c r="E20" s="77" t="s">
        <v>96</v>
      </c>
      <c r="F20" s="77">
        <f>COUNTIF(D$19:D$25,"1")</f>
        <v>0</v>
      </c>
      <c r="G20" s="3">
        <v>20</v>
      </c>
    </row>
    <row r="21" spans="1:7" customFormat="1" ht="28.5" customHeight="1" x14ac:dyDescent="0.25">
      <c r="A21" s="59" t="s">
        <v>49</v>
      </c>
      <c r="B21" s="158" t="str">
        <f>'Plan d''actions'!B22</f>
        <v>Les piluliers sont identifiés par le nom ET Le prénom de l'usager</v>
      </c>
      <c r="C21" s="9">
        <f>Dispensation!D4</f>
        <v>0</v>
      </c>
      <c r="D21" s="77" t="str">
        <f t="shared" si="1"/>
        <v/>
      </c>
      <c r="E21" s="77" t="s">
        <v>97</v>
      </c>
      <c r="F21" s="77">
        <f>COUNTIF(D$19:D$25,"2")</f>
        <v>0</v>
      </c>
      <c r="G21" s="3">
        <v>21</v>
      </c>
    </row>
    <row r="22" spans="1:7" customFormat="1" ht="36.75" customHeight="1" x14ac:dyDescent="0.25">
      <c r="A22" s="59" t="s">
        <v>82</v>
      </c>
      <c r="B22" s="158" t="str">
        <f>'Plan d''actions'!B23</f>
        <v>La mise à jour des piluliers en cas de modification de traitement est organisée</v>
      </c>
      <c r="C22" s="9">
        <f>Dispensation!D5</f>
        <v>0</v>
      </c>
      <c r="D22" s="77" t="str">
        <f t="shared" si="1"/>
        <v/>
      </c>
      <c r="E22" s="77" t="s">
        <v>98</v>
      </c>
      <c r="F22" s="77">
        <f>COUNTIF(D$19:D$25,"3")</f>
        <v>0</v>
      </c>
      <c r="G22" s="3">
        <v>22</v>
      </c>
    </row>
    <row r="23" spans="1:7" customFormat="1" ht="30" x14ac:dyDescent="0.25">
      <c r="A23" s="59" t="s">
        <v>50</v>
      </c>
      <c r="B23" s="158" t="str">
        <f>'Plan d''actions'!B24</f>
        <v xml:space="preserve">Les médicaments sont préparés au moment de l'administration pour les formes buvables  (sachets, gouttes, sirop...)
</v>
      </c>
      <c r="C23" s="9">
        <f>Dispensation!D6</f>
        <v>0</v>
      </c>
      <c r="D23" s="3" t="str">
        <f t="shared" si="1"/>
        <v/>
      </c>
      <c r="G23" s="3">
        <v>23</v>
      </c>
    </row>
    <row r="24" spans="1:7" customFormat="1" ht="45" x14ac:dyDescent="0.25">
      <c r="A24" s="59" t="s">
        <v>83</v>
      </c>
      <c r="B24" s="158" t="str">
        <f>'Plan d''actions'!B25</f>
        <v xml:space="preserve">Les médicaments buvables sont administrés avec la pipette doseuse fournie avec le flacon  (pas d'utilisation d'une pipette pour un médicament autre que celui pour lequel elle est conçue)
</v>
      </c>
      <c r="C24" s="9">
        <f>Dispensation!D7</f>
        <v>0</v>
      </c>
      <c r="D24" s="77" t="str">
        <f t="shared" si="1"/>
        <v/>
      </c>
      <c r="G24" s="3">
        <v>24</v>
      </c>
    </row>
    <row r="25" spans="1:7" customFormat="1" ht="60" x14ac:dyDescent="0.25">
      <c r="A25" s="59" t="s">
        <v>84</v>
      </c>
      <c r="B25" s="158" t="str">
        <f>'Plan d''actions'!B26</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5" s="9">
        <f>Dispensation!D8</f>
        <v>0</v>
      </c>
      <c r="D25" s="77" t="str">
        <f t="shared" si="1"/>
        <v/>
      </c>
      <c r="G25" s="3">
        <v>25</v>
      </c>
    </row>
    <row r="26" spans="1:7" customFormat="1" ht="60" x14ac:dyDescent="0.25">
      <c r="A26" s="6"/>
      <c r="B26" s="45" t="s">
        <v>9</v>
      </c>
      <c r="C26" s="113" t="str">
        <f>C18</f>
        <v>Saisir la date dans l'onglet identification SSIAD</v>
      </c>
      <c r="D26" s="77">
        <v>4</v>
      </c>
      <c r="G26" s="3">
        <v>26</v>
      </c>
    </row>
    <row r="27" spans="1:7" customFormat="1" ht="45.75" customHeight="1" x14ac:dyDescent="0.25">
      <c r="A27" s="60" t="s">
        <v>54</v>
      </c>
      <c r="B27" s="158" t="str">
        <f>'Plan d''actions'!B28</f>
        <v xml:space="preserve"> si les professionnels du SSIAD sont en charge du transport des médicaments entre l'officine et le domicile, les conditions d'hygiène, de température et de sécurité sont respectées</v>
      </c>
      <c r="C27" s="9">
        <f>'transport &amp; stockage'!D2</f>
        <v>0</v>
      </c>
      <c r="D27" s="77" t="str">
        <f>IF(OR(C27="jamais",C27="NON"),3,IF(OR(C27="toujours",C27="OUI"),0,IF(C27="fréquemment",1,IF(C27="rarement",2,""))))</f>
        <v/>
      </c>
      <c r="E27" s="77" t="s">
        <v>95</v>
      </c>
      <c r="F27" s="77">
        <f>COUNTIF(D$27:D$31,"0")</f>
        <v>0</v>
      </c>
      <c r="G27" s="3">
        <v>27</v>
      </c>
    </row>
    <row r="28" spans="1:7" customFormat="1" ht="60.75" customHeight="1" x14ac:dyDescent="0.25">
      <c r="A28" s="60" t="s">
        <v>55</v>
      </c>
      <c r="B28" s="158" t="str">
        <f>'Plan d''actions'!B29</f>
        <v>Les conditions de stockage des médicaments à domicile sont évaluées
vérification de la température du réfrigérateur, stockage dans un endroit inaccessible pour les enfants….</v>
      </c>
      <c r="C28" s="9">
        <f>'transport &amp; stockage'!D3</f>
        <v>0</v>
      </c>
      <c r="D28" s="77" t="str">
        <f>IF(OR(C28="jamais",C28="NON"),3,IF(OR(C28="toujours",C28="OUI"),0,IF(C28="fréquemment",1,IF(C28="rarement",2,""))))</f>
        <v/>
      </c>
      <c r="E28" s="77" t="s">
        <v>98</v>
      </c>
      <c r="F28" s="77">
        <f>COUNTIF(D$27:D$31,"3")</f>
        <v>0</v>
      </c>
      <c r="G28" s="3">
        <v>28</v>
      </c>
    </row>
    <row r="29" spans="1:7" customFormat="1" ht="30" x14ac:dyDescent="0.25">
      <c r="A29" s="60" t="s">
        <v>56</v>
      </c>
      <c r="B29" s="158" t="str">
        <f>'Plan d''actions'!B30</f>
        <v xml:space="preserve">Les médicaments restant à l'issue d'un traitement sont rendus à la pharmacie 
</v>
      </c>
      <c r="C29" s="9">
        <f>'transport &amp; stockage'!D4</f>
        <v>0</v>
      </c>
      <c r="D29" s="77" t="str">
        <f>IF(OR(C29="jamais",C29="NON"),3,IF(OR(C29="toujours",C29="OUI"),0,IF(C29="fréquemment",1,IF(C29="rarement",2,""))))</f>
        <v/>
      </c>
      <c r="G29" s="3">
        <v>29</v>
      </c>
    </row>
    <row r="30" spans="1:7" customFormat="1" ht="47.25" customHeight="1" x14ac:dyDescent="0.25">
      <c r="A30" s="60" t="s">
        <v>57</v>
      </c>
      <c r="B30" s="158" t="str">
        <f>'Plan d''actions'!B31</f>
        <v>Les médicaments à risques sont identifiés par l'IDEC
Les modalités de gestion des médicaments à risques sont organisées</v>
      </c>
      <c r="C30" s="9">
        <f>'transport &amp; stockage'!D5</f>
        <v>0</v>
      </c>
      <c r="D30" s="77" t="str">
        <f>IF(OR(C30="jamais",C30="NON"),3,IF(OR(C30="toujours",C30="OUI"),0,IF(C30="fréquemment",1,IF(C30="rarement",2,""))))</f>
        <v/>
      </c>
      <c r="G30" s="3">
        <v>30</v>
      </c>
    </row>
    <row r="31" spans="1:7" customFormat="1" ht="45" x14ac:dyDescent="0.25">
      <c r="A31" s="60" t="s">
        <v>58</v>
      </c>
      <c r="B31" s="158" t="str">
        <f>'Plan d''actions'!B32</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1" s="9">
        <f>'transport &amp; stockage'!D6</f>
        <v>0</v>
      </c>
      <c r="D31" s="77" t="str">
        <f>IF(OR(C31="jamais",C31="NON"),3,IF(OR(C31="toujours",C31="OUI"),0,IF(C31="fréquemment",1,IF(C31="rarement",2,""))))</f>
        <v/>
      </c>
      <c r="G31" s="3">
        <v>31</v>
      </c>
    </row>
    <row r="32" spans="1:7" customFormat="1" ht="60" x14ac:dyDescent="0.25">
      <c r="A32" s="7"/>
      <c r="B32" s="27" t="s">
        <v>11</v>
      </c>
      <c r="C32" s="113" t="str">
        <f>C26</f>
        <v>Saisir la date dans l'onglet identification SSIAD</v>
      </c>
      <c r="D32" s="77">
        <v>4</v>
      </c>
      <c r="G32" s="3">
        <v>32</v>
      </c>
    </row>
    <row r="33" spans="1:13" customFormat="1" ht="50.25" customHeight="1" x14ac:dyDescent="0.25">
      <c r="A33" s="67" t="s">
        <v>59</v>
      </c>
      <c r="B33" s="158" t="str">
        <f>'Plan d''actions'!B34</f>
        <v>L'acte d'administration des médicaments proprement dit (impliquant un acte technique type injection, aérosols, alimentation entérale…) est réalisé par l'IDE ou le médecin (sauf pour les usagers en auto-traitement comme l'insuline)</v>
      </c>
      <c r="C33" s="9">
        <f>'administration aide à la prise'!D2</f>
        <v>0</v>
      </c>
      <c r="D33" s="77" t="str">
        <f t="shared" ref="D33:D44" si="2">IF(OR(C33="jamais",C33="NON"),3,IF(OR(C33="toujours",C33="OUI"),0,IF(C33="fréquemment",1,IF(C33="rarement",2,""))))</f>
        <v/>
      </c>
      <c r="E33" s="103"/>
      <c r="F33" s="77">
        <f>COUNTIF(D$33:D$44,"0")</f>
        <v>0</v>
      </c>
      <c r="G33" s="3">
        <v>33</v>
      </c>
    </row>
    <row r="34" spans="1:13" customFormat="1" ht="78" customHeight="1" x14ac:dyDescent="0.25">
      <c r="A34" s="67" t="s">
        <v>61</v>
      </c>
      <c r="B34" s="158" t="str">
        <f>'Plan d''actions'!B35</f>
        <v>Les modalités d'aide à la prise des médicaments comprennent les éléments suivants :</v>
      </c>
      <c r="C34" s="9">
        <f>'administration aide à la prise'!D4</f>
        <v>0</v>
      </c>
      <c r="D34" s="77" t="str">
        <f t="shared" si="2"/>
        <v/>
      </c>
      <c r="E34" s="77" t="s">
        <v>95</v>
      </c>
      <c r="F34" s="77">
        <f>COUNTIF(D$33:D$44,"2")</f>
        <v>0</v>
      </c>
      <c r="G34" s="3">
        <v>34</v>
      </c>
    </row>
    <row r="35" spans="1:13" customFormat="1" ht="73.5" customHeight="1" x14ac:dyDescent="0.25">
      <c r="A35" s="67" t="s">
        <v>62</v>
      </c>
      <c r="B35" s="158" t="str">
        <f>'Plan d''actions'!B36</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5" s="9">
        <f>'administration aide à la prise'!D5</f>
        <v>0</v>
      </c>
      <c r="D35" s="77" t="str">
        <f t="shared" si="2"/>
        <v/>
      </c>
      <c r="E35" s="77" t="s">
        <v>96</v>
      </c>
      <c r="F35" s="77">
        <f>COUNTIF(D$33:D$44,"3")</f>
        <v>0</v>
      </c>
      <c r="G35" s="3">
        <v>35</v>
      </c>
    </row>
    <row r="36" spans="1:13" customFormat="1" ht="31.5" customHeight="1" x14ac:dyDescent="0.25">
      <c r="A36" s="67" t="s">
        <v>63</v>
      </c>
      <c r="B36" s="158" t="str">
        <f>'Plan d''actions'!B37</f>
        <v xml:space="preserve"> - Les médicaments que les personnes habilitées peuvent administrer
médicaments prescrits à l'exclusion de tout autre, pour lesquels le mode de prise ne présente pas de difficulté particulière d'administration, ni d'apprentissage spécifique</v>
      </c>
      <c r="C36" s="9">
        <f>'administration aide à la prise'!D6</f>
        <v>0</v>
      </c>
      <c r="D36" s="77" t="str">
        <f t="shared" si="2"/>
        <v/>
      </c>
      <c r="E36" s="77" t="s">
        <v>97</v>
      </c>
      <c r="G36" s="3">
        <v>36</v>
      </c>
    </row>
    <row r="37" spans="1:13" customFormat="1" ht="48.75" customHeight="1" x14ac:dyDescent="0.25">
      <c r="A37" s="67" t="s">
        <v>64</v>
      </c>
      <c r="B37" s="158" t="str">
        <f>'Plan d''actions'!B38</f>
        <v xml:space="preserve"> - la mise à disposition de protocoles de soins et/ou fiches Administration des médicaments chez la personne âgée de l'OMEDIT PDL</v>
      </c>
      <c r="C37" s="9">
        <f>'administration aide à la prise'!D7</f>
        <v>0</v>
      </c>
      <c r="D37" s="77" t="str">
        <f t="shared" si="2"/>
        <v/>
      </c>
      <c r="E37" s="77" t="s">
        <v>98</v>
      </c>
      <c r="G37" s="3">
        <v>37</v>
      </c>
    </row>
    <row r="38" spans="1:13" customFormat="1" ht="30" x14ac:dyDescent="0.25">
      <c r="A38" s="67" t="s">
        <v>65</v>
      </c>
      <c r="B38" s="158" t="str">
        <f>'Plan d''actions'!B39</f>
        <v xml:space="preserve"> - Un retour systématique à l'IDE de l'administration et de la non administration
ex : Fiche de suivi d'aide à la prise des médicaments (annexe 5)</v>
      </c>
      <c r="C38" s="9">
        <f>'administration aide à la prise'!D8</f>
        <v>0</v>
      </c>
      <c r="D38" s="77" t="str">
        <f t="shared" si="2"/>
        <v/>
      </c>
      <c r="G38" s="3">
        <v>38</v>
      </c>
    </row>
    <row r="39" spans="1:13" customFormat="1" ht="30" x14ac:dyDescent="0.25">
      <c r="A39" s="67" t="s">
        <v>66</v>
      </c>
      <c r="B39" s="158" t="str">
        <f>'Plan d''actions'!B40</f>
        <v>Une identification des personnes à risque de problèmes d'administration (troubles de la déglutition, mauvaise absorption des médicaments, refus de prise des médicaments...) est réalisée</v>
      </c>
      <c r="C39" s="9">
        <f>'administration aide à la prise'!D9</f>
        <v>0</v>
      </c>
      <c r="D39" s="77" t="str">
        <f t="shared" si="2"/>
        <v/>
      </c>
      <c r="G39" s="3">
        <v>39</v>
      </c>
      <c r="H39" s="103"/>
      <c r="I39" s="103"/>
      <c r="J39" s="103"/>
      <c r="K39" s="103"/>
      <c r="L39" s="103"/>
      <c r="M39" s="103"/>
    </row>
    <row r="40" spans="1:13" customFormat="1" ht="43.5" customHeight="1" x14ac:dyDescent="0.25">
      <c r="A40" s="67" t="s">
        <v>67</v>
      </c>
      <c r="B40" s="158" t="str">
        <f>'Plan d''actions'!B41</f>
        <v xml:space="preserve">La concordance entre la prescription et les médicaments préparés est vérifiée au moment de l'administration </v>
      </c>
      <c r="C40" s="9">
        <f>'administration aide à la prise'!D10</f>
        <v>0</v>
      </c>
      <c r="D40" s="3" t="str">
        <f t="shared" si="2"/>
        <v/>
      </c>
      <c r="E40" s="126"/>
      <c r="F40" s="125"/>
      <c r="G40" s="3">
        <v>40</v>
      </c>
    </row>
    <row r="41" spans="1:13" customFormat="1" ht="45" x14ac:dyDescent="0.25">
      <c r="A41" s="67" t="s">
        <v>68</v>
      </c>
      <c r="B41" s="158" t="str">
        <f>'Plan d''actions'!B42</f>
        <v>Le déconditionnement primaire est réalisé au moment de l'administration
Conditionnement primaire = Blister d'origine</v>
      </c>
      <c r="C41" s="9">
        <f>'administration aide à la prise'!D11</f>
        <v>0</v>
      </c>
      <c r="D41" s="77" t="str">
        <f t="shared" si="2"/>
        <v/>
      </c>
      <c r="G41" s="3">
        <v>41</v>
      </c>
    </row>
    <row r="42" spans="1:13" customFormat="1" x14ac:dyDescent="0.25">
      <c r="A42" s="67" t="s">
        <v>69</v>
      </c>
      <c r="B42" s="158" t="str">
        <f>'Plan d''actions'!B43</f>
        <v>L'intégrité des médicaments à administrer est vérifiée</v>
      </c>
      <c r="C42" s="9">
        <f>'administration aide à la prise'!D12</f>
        <v>0</v>
      </c>
      <c r="D42" s="3" t="str">
        <f t="shared" si="2"/>
        <v/>
      </c>
      <c r="G42" s="3">
        <v>42</v>
      </c>
    </row>
    <row r="43" spans="1:13" customFormat="1" ht="45" x14ac:dyDescent="0.25">
      <c r="A43" s="67" t="s">
        <v>76</v>
      </c>
      <c r="B43" s="158" t="str">
        <f>'Plan d''actions'!B44</f>
        <v xml:space="preserve">La péremption des médicaments à administrer est vérifiée par le professionnel qui prépare le pilulier
La péremption doit être vérifiée si déblistérisation ou si l'emballage le permet au moment de l'aide à la prise </v>
      </c>
      <c r="C43" s="9">
        <f>'administration aide à la prise'!D13</f>
        <v>0</v>
      </c>
      <c r="D43" s="77" t="str">
        <f t="shared" si="2"/>
        <v/>
      </c>
      <c r="G43" s="3">
        <v>43</v>
      </c>
    </row>
    <row r="44" spans="1:13" customFormat="1" ht="95.25" customHeight="1" x14ac:dyDescent="0.25">
      <c r="A44" s="67" t="s">
        <v>77</v>
      </c>
      <c r="B44" s="158" t="str">
        <f>'Plan d''actions'!B45</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4" s="9">
        <f>'administration aide à la prise'!D14</f>
        <v>0</v>
      </c>
      <c r="D44" s="77" t="str">
        <f t="shared" si="2"/>
        <v/>
      </c>
      <c r="G44" s="3">
        <v>44</v>
      </c>
    </row>
    <row r="45" spans="1:13" customFormat="1" ht="60" x14ac:dyDescent="0.25">
      <c r="A45" s="6"/>
      <c r="B45" s="43" t="s">
        <v>104</v>
      </c>
      <c r="C45" s="113" t="str">
        <f>C32</f>
        <v>Saisir la date dans l'onglet identification SSIAD</v>
      </c>
      <c r="D45" s="77">
        <v>4</v>
      </c>
      <c r="G45" s="3">
        <v>45</v>
      </c>
    </row>
    <row r="46" spans="1:13" customFormat="1" ht="81.75" customHeight="1" x14ac:dyDescent="0.25">
      <c r="A46" s="63" t="s">
        <v>70</v>
      </c>
      <c r="B46" s="158" t="str">
        <f>'Plan d''actions'!B47</f>
        <v>Pour les patients considérés à risque, la prise effective des médicaments est vérifiée par un membre du personnel habilité 
Patient à risque = patient dément, sous AVK, trouble de la déglutition...
Une liste de patients à risques est définie par l'IDEC</v>
      </c>
      <c r="C46" s="9">
        <f>'enregistrement surveillance'!D2</f>
        <v>0</v>
      </c>
      <c r="D46" s="77" t="str">
        <f>IF(OR(C46="jamais",C46="NON"),3,IF(OR(C46="toujours",C46="OUI"),0,IF(C46="fréquemment",1,IF(C46="rarement",2,""))))</f>
        <v/>
      </c>
      <c r="E46" s="125"/>
      <c r="F46" s="77">
        <f>COUNTIF(D$3:D$6,"0")</f>
        <v>0</v>
      </c>
      <c r="G46" s="3">
        <v>46</v>
      </c>
    </row>
    <row r="47" spans="1:13" customFormat="1" x14ac:dyDescent="0.25">
      <c r="A47" s="63" t="s">
        <v>72</v>
      </c>
      <c r="B47" s="158" t="str">
        <f>'Plan d''actions'!B49</f>
        <v xml:space="preserve"> - d'enregistrer la prise ou l'administration (et la non prise) des médicaments en temps réel à chaque prise</v>
      </c>
      <c r="C47" s="9">
        <f>'enregistrement surveillance'!D4</f>
        <v>0</v>
      </c>
      <c r="D47" s="77" t="str">
        <f>IF(OR(C47="jamais",C47="NON"),3,IF(OR(C47="toujours",C47="OUI"),0,IF(C47="fréquemment",1,IF(C47="rarement",2,""))))</f>
        <v/>
      </c>
      <c r="E47" s="77" t="s">
        <v>95</v>
      </c>
      <c r="F47" s="77">
        <f>COUNTIF(D$3:D$6,"2")</f>
        <v>0</v>
      </c>
      <c r="G47" s="3">
        <v>47</v>
      </c>
    </row>
    <row r="48" spans="1:13" customFormat="1" x14ac:dyDescent="0.25">
      <c r="A48" s="63" t="s">
        <v>73</v>
      </c>
      <c r="B48" s="158" t="str">
        <f>'Plan d''actions'!B50</f>
        <v xml:space="preserve"> - d'enregistrer les observations en rapport avec la prise ou l'administration (et la non prise) des médicaments</v>
      </c>
      <c r="C48" s="9">
        <f>'enregistrement surveillance'!D5</f>
        <v>0</v>
      </c>
      <c r="D48" s="3" t="str">
        <f>IF(OR(C48="jamais",C48="NON"),3,IF(OR(C48="toujours",C48="OUI"),0,IF(C48="fréquemment",1,IF(C48="rarement",2,""))))</f>
        <v/>
      </c>
      <c r="E48" s="77" t="s">
        <v>96</v>
      </c>
      <c r="F48" s="77">
        <f>COUNTIF(D$3:D$6,"3")</f>
        <v>0</v>
      </c>
      <c r="G48" s="3">
        <v>48</v>
      </c>
    </row>
    <row r="49" spans="1:10" customFormat="1" x14ac:dyDescent="0.25">
      <c r="A49" s="63" t="s">
        <v>74</v>
      </c>
      <c r="B49" s="158" t="str">
        <f>'Plan d''actions'!B51</f>
        <v xml:space="preserve"> - d'identifier la personne qui enregistre la prise ou l'administration (et la non prise) des médicaments </v>
      </c>
      <c r="C49" s="9">
        <f>'enregistrement surveillance'!D6</f>
        <v>0</v>
      </c>
      <c r="D49" s="77" t="str">
        <f>IF(OR(C49="jamais",C49="NON"),3,IF(OR(C49="toujours",C49="OUI"),0,IF(C49="fréquemment",1,IF(C49="rarement",2,""))))</f>
        <v/>
      </c>
      <c r="E49" s="77" t="s">
        <v>97</v>
      </c>
      <c r="G49" s="3">
        <v>49</v>
      </c>
    </row>
    <row r="50" spans="1:10" customFormat="1" ht="90" x14ac:dyDescent="0.25">
      <c r="A50" s="63" t="s">
        <v>75</v>
      </c>
      <c r="B50" s="158" t="str">
        <f>'Plan d''actions'!B52</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0" s="9">
        <f>'enregistrement surveillance'!D7</f>
        <v>0</v>
      </c>
      <c r="D50" s="77" t="str">
        <f>IF(OR(C50="jamais",C50="NON"),3,IF(OR(C50="toujours",C50="OUI"),0,IF(C50="fréquemment",1,IF(C50="rarement",2,""))))</f>
        <v/>
      </c>
      <c r="E50" s="77" t="s">
        <v>98</v>
      </c>
      <c r="F50" s="125"/>
      <c r="G50" s="3">
        <v>50</v>
      </c>
      <c r="H50" s="103"/>
      <c r="I50" s="103"/>
      <c r="J50" s="103"/>
    </row>
  </sheetData>
  <sheetProtection selectLockedCells="1" selectUnlockedCells="1"/>
  <autoFilter ref="D1:D50"/>
  <sortState ref="A1:G50">
    <sortCondition ref="G1"/>
  </sortState>
  <mergeCells count="1">
    <mergeCell ref="H2:J3"/>
  </mergeCells>
  <conditionalFormatting sqref="C3:C13 C23:C25 C32:C44">
    <cfRule type="expression" dxfId="83" priority="33">
      <formula>$D3=3</formula>
    </cfRule>
    <cfRule type="expression" dxfId="82" priority="34">
      <formula>$D3=2</formula>
    </cfRule>
    <cfRule type="expression" dxfId="81" priority="35">
      <formula>$D3=0</formula>
    </cfRule>
    <cfRule type="expression" dxfId="80" priority="36">
      <formula>$D3=1</formula>
    </cfRule>
  </conditionalFormatting>
  <conditionalFormatting sqref="C15:C17">
    <cfRule type="expression" dxfId="79" priority="29">
      <formula>$D15=3</formula>
    </cfRule>
    <cfRule type="expression" dxfId="78" priority="30">
      <formula>$D15=2</formula>
    </cfRule>
    <cfRule type="expression" dxfId="77" priority="31">
      <formula>$D15=0</formula>
    </cfRule>
    <cfRule type="expression" dxfId="76" priority="32">
      <formula>$D15=1</formula>
    </cfRule>
  </conditionalFormatting>
  <conditionalFormatting sqref="C19:C22">
    <cfRule type="expression" dxfId="75" priority="25">
      <formula>$D19=3</formula>
    </cfRule>
    <cfRule type="expression" dxfId="74" priority="26">
      <formula>$D19=2</formula>
    </cfRule>
    <cfRule type="expression" dxfId="73" priority="27">
      <formula>$D19=0</formula>
    </cfRule>
    <cfRule type="expression" dxfId="72" priority="28">
      <formula>$D19=1</formula>
    </cfRule>
  </conditionalFormatting>
  <conditionalFormatting sqref="C27:C31">
    <cfRule type="expression" dxfId="71" priority="21">
      <formula>$D27=3</formula>
    </cfRule>
    <cfRule type="expression" dxfId="70" priority="22">
      <formula>$D27=2</formula>
    </cfRule>
    <cfRule type="expression" dxfId="69" priority="23">
      <formula>$D27=0</formula>
    </cfRule>
    <cfRule type="expression" dxfId="68" priority="24">
      <formula>$D27=1</formula>
    </cfRule>
  </conditionalFormatting>
  <conditionalFormatting sqref="C46:C50">
    <cfRule type="expression" dxfId="67" priority="5">
      <formula>$D46=3</formula>
    </cfRule>
    <cfRule type="expression" dxfId="66" priority="6">
      <formula>$D46=2</formula>
    </cfRule>
    <cfRule type="expression" dxfId="65" priority="7">
      <formula>$D46=0</formula>
    </cfRule>
    <cfRule type="expression" dxfId="64" priority="8">
      <formula>$D46=1</formula>
    </cfRule>
  </conditionalFormatting>
  <conditionalFormatting sqref="C45">
    <cfRule type="expression" dxfId="63" priority="1">
      <formula>$D45=3</formula>
    </cfRule>
    <cfRule type="expression" dxfId="62" priority="2">
      <formula>$D45=2</formula>
    </cfRule>
    <cfRule type="expression" dxfId="61" priority="3">
      <formula>$D45=0</formula>
    </cfRule>
    <cfRule type="expression" dxfId="60" priority="4">
      <formula>$D45=1</formula>
    </cfRule>
  </conditionalFormatting>
  <hyperlinks>
    <hyperlink ref="H2:J3" location="Synthèses!A1" display="Retour à l'onglet &quot;Synthèses&quot;"/>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00B0F0"/>
  </sheetPr>
  <dimension ref="A1:M50"/>
  <sheetViews>
    <sheetView showGridLines="0" workbookViewId="0">
      <selection activeCell="O1" sqref="O1:Q2"/>
    </sheetView>
  </sheetViews>
  <sheetFormatPr baseColWidth="10" defaultRowHeight="15" x14ac:dyDescent="0.25"/>
  <cols>
    <col min="1" max="1" width="5.85546875" style="105" customWidth="1"/>
    <col min="2" max="2" width="176.7109375" style="105" customWidth="1"/>
    <col min="3" max="3" width="18.5703125" style="105" customWidth="1"/>
    <col min="4" max="6" width="11.42578125" style="105" hidden="1" customWidth="1"/>
    <col min="7" max="7" width="11.42578125" style="3" hidden="1" customWidth="1"/>
    <col min="8" max="16384" width="11.42578125" style="105"/>
  </cols>
  <sheetData>
    <row r="1" spans="1:10" ht="50.25" customHeight="1" thickBot="1" x14ac:dyDescent="0.3">
      <c r="B1" s="25" t="s">
        <v>139</v>
      </c>
      <c r="D1" s="3">
        <v>4</v>
      </c>
      <c r="G1" s="3">
        <v>1</v>
      </c>
    </row>
    <row r="2" spans="1:10" ht="60" x14ac:dyDescent="0.25">
      <c r="A2" s="16"/>
      <c r="B2" s="65" t="str">
        <f>'Plan d''actions'!B1</f>
        <v>Organisation  / Coordination</v>
      </c>
      <c r="C2" s="116" t="str">
        <f>'organisation coordination'!E1</f>
        <v>Saisir la date dans l'onglet identification SSIAD</v>
      </c>
      <c r="D2" s="3">
        <v>4</v>
      </c>
      <c r="G2" s="3">
        <v>2</v>
      </c>
      <c r="H2" s="266" t="s">
        <v>164</v>
      </c>
      <c r="I2" s="267"/>
      <c r="J2" s="268"/>
    </row>
    <row r="3" spans="1:10" ht="30.75" thickBot="1" x14ac:dyDescent="0.3">
      <c r="A3" s="66" t="s">
        <v>28</v>
      </c>
      <c r="B3" s="106" t="str">
        <f>'Plan d''actions'!B2</f>
        <v>Les modalités de gestion des traitements médicamenteux sont définies avec le patient ou son représentant dans le dossier patient (recueil de données, protocle de soins...) en fonction de son degré d'autonomie</v>
      </c>
      <c r="C3" s="9">
        <f>'organisation coordination'!E2</f>
        <v>0</v>
      </c>
      <c r="D3" s="3" t="str">
        <f t="shared" ref="D3:D13" si="0">IF(OR(C3="jamais",C3="NON"),3,IF(OR(C3="toujours",C3="OUI"),0,IF(C3="fréquemment",1,IF(C3="rarement",2,""))))</f>
        <v/>
      </c>
      <c r="E3" s="105" t="s">
        <v>95</v>
      </c>
      <c r="F3" s="105">
        <f>COUNTIF(D$3:D$13,"0")</f>
        <v>0</v>
      </c>
      <c r="G3" s="3">
        <v>3</v>
      </c>
      <c r="H3" s="269"/>
      <c r="I3" s="270"/>
      <c r="J3" s="271"/>
    </row>
    <row r="4" spans="1:10" x14ac:dyDescent="0.25">
      <c r="A4" s="66" t="s">
        <v>30</v>
      </c>
      <c r="B4" s="158" t="str">
        <f>'Plan d''actions'!B4</f>
        <v xml:space="preserve"> l'auto-gestion de leur traitement</v>
      </c>
      <c r="C4" s="9">
        <f>'organisation coordination'!E4</f>
        <v>0</v>
      </c>
      <c r="D4" s="77" t="str">
        <f t="shared" si="0"/>
        <v/>
      </c>
      <c r="E4" s="105" t="s">
        <v>96</v>
      </c>
      <c r="F4" s="105">
        <f>COUNTIF(D$3:D$13,"1")</f>
        <v>0</v>
      </c>
      <c r="G4" s="3">
        <v>4</v>
      </c>
    </row>
    <row r="5" spans="1:10" x14ac:dyDescent="0.25">
      <c r="A5" s="66" t="s">
        <v>31</v>
      </c>
      <c r="B5" s="158" t="str">
        <f>'Plan d''actions'!B5</f>
        <v>les conditions du stockage des médicaments (sécurité, froid…)</v>
      </c>
      <c r="C5" s="9">
        <f>'organisation coordination'!E6</f>
        <v>0</v>
      </c>
      <c r="D5" s="77" t="str">
        <f t="shared" si="0"/>
        <v/>
      </c>
      <c r="E5" s="105" t="s">
        <v>97</v>
      </c>
      <c r="F5" s="105">
        <f>COUNTIF(D$3:D$13,"2")</f>
        <v>0</v>
      </c>
      <c r="G5" s="3">
        <v>5</v>
      </c>
    </row>
    <row r="6" spans="1:10" x14ac:dyDescent="0.25">
      <c r="A6" s="66" t="s">
        <v>32</v>
      </c>
      <c r="B6" s="158" t="str">
        <f>'Plan d''actions'!B6</f>
        <v>les conditions d'approvisionnement des médicaments</v>
      </c>
      <c r="C6" s="9">
        <f>'organisation coordination'!E5</f>
        <v>0</v>
      </c>
      <c r="D6" s="77" t="str">
        <f t="shared" si="0"/>
        <v/>
      </c>
      <c r="E6" s="125" t="s">
        <v>98</v>
      </c>
      <c r="F6" s="125">
        <f>COUNTIF(D$3:D$13,"3")</f>
        <v>0</v>
      </c>
      <c r="G6" s="3">
        <v>6</v>
      </c>
    </row>
    <row r="7" spans="1:10" x14ac:dyDescent="0.25">
      <c r="A7" s="66" t="s">
        <v>34</v>
      </c>
      <c r="B7" s="158" t="str">
        <f>'Plan d''actions'!B8</f>
        <v>pharmacien</v>
      </c>
      <c r="C7" s="9">
        <f>'organisation coordination'!E8</f>
        <v>0</v>
      </c>
      <c r="D7" s="3" t="str">
        <f t="shared" si="0"/>
        <v/>
      </c>
      <c r="E7" s="125"/>
      <c r="F7" s="125"/>
      <c r="G7" s="3">
        <v>7</v>
      </c>
    </row>
    <row r="8" spans="1:10" ht="45" x14ac:dyDescent="0.25">
      <c r="A8" s="66" t="s">
        <v>35</v>
      </c>
      <c r="B8" s="158" t="str">
        <f>'Plan d''actions'!B9</f>
        <v>IDEL</v>
      </c>
      <c r="C8" s="9">
        <f>'organisation coordination'!E9</f>
        <v>0</v>
      </c>
      <c r="D8" s="3" t="str">
        <f t="shared" si="0"/>
        <v/>
      </c>
      <c r="E8" s="125"/>
      <c r="F8" s="125"/>
      <c r="G8" s="3">
        <v>8</v>
      </c>
    </row>
    <row r="9" spans="1:10" x14ac:dyDescent="0.25">
      <c r="A9" s="66" t="s">
        <v>36</v>
      </c>
      <c r="B9" s="158" t="str">
        <f>'Plan d''actions'!B10</f>
        <v>médecin traitant</v>
      </c>
      <c r="C9" s="9">
        <f>'organisation coordination'!E10</f>
        <v>0</v>
      </c>
      <c r="D9" s="77" t="str">
        <f t="shared" si="0"/>
        <v/>
      </c>
      <c r="F9" s="125"/>
      <c r="G9" s="3">
        <v>9</v>
      </c>
    </row>
    <row r="10" spans="1:10" x14ac:dyDescent="0.25">
      <c r="A10" s="66" t="s">
        <v>37</v>
      </c>
      <c r="B10" s="158" t="str">
        <f>'Plan d''actions'!B11</f>
        <v>autres (SAD, emplois directs…)</v>
      </c>
      <c r="C10" s="9">
        <f>'organisation coordination'!E11</f>
        <v>0</v>
      </c>
      <c r="D10" s="3" t="str">
        <f t="shared" si="0"/>
        <v/>
      </c>
      <c r="G10" s="3">
        <v>10</v>
      </c>
    </row>
    <row r="11" spans="1:10" ht="75" x14ac:dyDescent="0.25">
      <c r="A11" s="66" t="s">
        <v>38</v>
      </c>
      <c r="B11" s="158" t="str">
        <f>'Plan d''actions'!B12</f>
        <v>En cas d'hospitalisation, il existe une carte avec les coordonnées du SSIAD et  de tous les intervenants à domicile (IDE, pharmacien, médecin ….) 
ex :  carte A'DOM
la conciliation médicamenteuse à l'hopital est facilitée
L'ordonnance peut y être jointe</v>
      </c>
      <c r="C11" s="9">
        <f>'organisation coordination'!E12</f>
        <v>0</v>
      </c>
      <c r="D11" s="3" t="str">
        <f t="shared" si="0"/>
        <v/>
      </c>
      <c r="G11" s="3">
        <v>11</v>
      </c>
    </row>
    <row r="12" spans="1:10" ht="60" x14ac:dyDescent="0.25">
      <c r="A12" s="66" t="s">
        <v>39</v>
      </c>
      <c r="B12" s="158" t="str">
        <f>'Plan d''actions'!B13</f>
        <v>Des actions de formation/sensibilisation sont proposées à l'ensemble des professionnels sur le circuit du médicament, la prise en charge thérapeutique des personnes âgées, EIG liés aux médicaments …
ex : e-learning de sensibilisation aux risques liés au circuit du médicament en secteur handicap OMEDIT PDL, portail de déclaration des EIG…</v>
      </c>
      <c r="C12" s="9">
        <f>'organisation coordination'!E13</f>
        <v>0</v>
      </c>
      <c r="D12" s="77" t="str">
        <f t="shared" si="0"/>
        <v/>
      </c>
      <c r="E12" s="125"/>
      <c r="F12" s="125"/>
      <c r="G12" s="3">
        <v>12</v>
      </c>
    </row>
    <row r="13" spans="1:10" x14ac:dyDescent="0.25">
      <c r="A13" s="66" t="s">
        <v>40</v>
      </c>
      <c r="B13" s="158" t="str">
        <f>'Plan d''actions'!B14</f>
        <v xml:space="preserve">Des conventions sont signées avec les IDEL </v>
      </c>
      <c r="C13" s="9">
        <f>'organisation coordination'!E14</f>
        <v>0</v>
      </c>
      <c r="D13" s="3" t="str">
        <f t="shared" si="0"/>
        <v/>
      </c>
      <c r="G13" s="3">
        <v>13</v>
      </c>
    </row>
    <row r="14" spans="1:10" customFormat="1" ht="60" x14ac:dyDescent="0.25">
      <c r="A14" s="7"/>
      <c r="B14" s="68" t="s">
        <v>99</v>
      </c>
      <c r="C14" s="116" t="str">
        <f>C2</f>
        <v>Saisir la date dans l'onglet identification SSIAD</v>
      </c>
      <c r="D14" s="77">
        <v>4</v>
      </c>
      <c r="G14" s="3">
        <v>14</v>
      </c>
    </row>
    <row r="15" spans="1:10" customFormat="1" ht="45" x14ac:dyDescent="0.25">
      <c r="A15" s="58" t="s">
        <v>41</v>
      </c>
      <c r="B15" s="158" t="str">
        <f>'Plan d''actions'!B16</f>
        <v>les professionnels du SSIAD salariés ne retranscrivent pas les ordonnances
Toute retranscription d'une prescription est source d'erreur</v>
      </c>
      <c r="C15" s="9">
        <f>prescription!E2</f>
        <v>0</v>
      </c>
      <c r="D15" s="3" t="str">
        <f>IF(OR(C15="jamais",C15="NON"),3,IF(OR(C15="toujours",C15="OUI"),0,IF(C15="fréquemment",1,IF(C15="rarement",2,""))))</f>
        <v/>
      </c>
      <c r="E15" s="77" t="s">
        <v>95</v>
      </c>
      <c r="F15" s="77">
        <f>COUNTIF(D$3:D$4,"0")</f>
        <v>0</v>
      </c>
      <c r="G15" s="3">
        <v>15</v>
      </c>
    </row>
    <row r="16" spans="1:10" customFormat="1" ht="45" x14ac:dyDescent="0.25">
      <c r="A16" s="58" t="s">
        <v>42</v>
      </c>
      <c r="B16" s="158" t="str">
        <f>'Plan d''actions'!B17</f>
        <v>Si besoin, le prescripteur mentionne sur l'ordonnance la nécessité de l'intervention d'un auxilliaire médical.
Si absence de cette mention, l'administration des médicaments prescrits est assimilée par le prescripteur à un acte de la vie courante (Article 313-26 du code de l'action sociale et des familles)</v>
      </c>
      <c r="C16" s="9">
        <f>prescription!E3</f>
        <v>0</v>
      </c>
      <c r="D16" s="77" t="str">
        <f>IF(OR(C16="jamais",C16="NON"),3,IF(OR(C16="toujours",C16="OUI"),0,IF(C16="fréquemment",1,IF(C16="rarement",2,""))))</f>
        <v/>
      </c>
      <c r="E16" s="77" t="s">
        <v>98</v>
      </c>
      <c r="F16" s="77">
        <f>COUNTIF(D$3:D$4,"3")</f>
        <v>0</v>
      </c>
      <c r="G16" s="3">
        <v>16</v>
      </c>
    </row>
    <row r="17" spans="1:7" customFormat="1" x14ac:dyDescent="0.25">
      <c r="A17" s="58" t="s">
        <v>43</v>
      </c>
      <c r="B17" s="158" t="str">
        <f>'Plan d''actions'!B18</f>
        <v>Le patient autonome est encouragé à signaler au personnel soignant toute automédication</v>
      </c>
      <c r="C17" s="9">
        <f>prescription!E4</f>
        <v>0</v>
      </c>
      <c r="D17" s="77" t="str">
        <f>IF(OR(C17="jamais",C17="NON"),3,IF(OR(C17="toujours",C17="OUI"),0,IF(C17="fréquemment",1,IF(C17="rarement",2,""))))</f>
        <v/>
      </c>
      <c r="G17" s="3">
        <v>17</v>
      </c>
    </row>
    <row r="18" spans="1:7" customFormat="1" ht="60" x14ac:dyDescent="0.25">
      <c r="A18" s="6"/>
      <c r="B18" s="26" t="s">
        <v>10</v>
      </c>
      <c r="C18" s="116" t="str">
        <f>C14</f>
        <v>Saisir la date dans l'onglet identification SSIAD</v>
      </c>
      <c r="D18" s="77">
        <v>4</v>
      </c>
      <c r="G18" s="3">
        <v>18</v>
      </c>
    </row>
    <row r="19" spans="1:7" customFormat="1" x14ac:dyDescent="0.25">
      <c r="A19" s="59" t="s">
        <v>47</v>
      </c>
      <c r="B19" s="158" t="str">
        <f>'Plan d''actions'!B20</f>
        <v>Le pharmacien fournit un plan de posologie avec le traitement</v>
      </c>
      <c r="C19" s="9">
        <f>Dispensation!E2</f>
        <v>0</v>
      </c>
      <c r="D19" s="77" t="str">
        <f t="shared" ref="D19:D25" si="1">IF(OR(C19="jamais",C19="NON"),3,IF(OR(C19="toujours",C19="OUI"),0,IF(C19="fréquemment",1,IF(C19="rarement",2,""))))</f>
        <v/>
      </c>
      <c r="E19" s="77" t="s">
        <v>95</v>
      </c>
      <c r="F19" s="77">
        <f>COUNTIF(D$19:D$25,"0")</f>
        <v>0</v>
      </c>
      <c r="G19" s="3">
        <v>19</v>
      </c>
    </row>
    <row r="20" spans="1:7" customFormat="1" ht="45" x14ac:dyDescent="0.25">
      <c r="A20" s="59" t="s">
        <v>48</v>
      </c>
      <c r="B20" s="158" t="str">
        <f>'Plan d''actions'!B21</f>
        <v>Lorsque le traitement est administré par un professionnel du SSIAD, les médicaments sont préparés en pilulier exclusivement par l'IDE ou le personnel pharmaceutique 
Les préparateurs en pharmacie préparent sous contrôle d'un pharmacien</v>
      </c>
      <c r="C20" s="9">
        <f>Dispensation!E3</f>
        <v>0</v>
      </c>
      <c r="D20" s="77" t="str">
        <f t="shared" si="1"/>
        <v/>
      </c>
      <c r="E20" s="77" t="s">
        <v>96</v>
      </c>
      <c r="F20" s="77">
        <f>COUNTIF(D$19:D$25,"1")</f>
        <v>0</v>
      </c>
      <c r="G20" s="3">
        <v>20</v>
      </c>
    </row>
    <row r="21" spans="1:7" customFormat="1" ht="28.5" customHeight="1" x14ac:dyDescent="0.25">
      <c r="A21" s="59" t="s">
        <v>49</v>
      </c>
      <c r="B21" s="158" t="str">
        <f>'Plan d''actions'!B22</f>
        <v>Les piluliers sont identifiés par le nom ET Le prénom de l'usager</v>
      </c>
      <c r="C21" s="9">
        <f>Dispensation!E4</f>
        <v>0</v>
      </c>
      <c r="D21" s="77" t="str">
        <f t="shared" si="1"/>
        <v/>
      </c>
      <c r="E21" s="77" t="s">
        <v>97</v>
      </c>
      <c r="F21" s="77">
        <f>COUNTIF(D$19:D$25,"2")</f>
        <v>0</v>
      </c>
      <c r="G21" s="3">
        <v>21</v>
      </c>
    </row>
    <row r="22" spans="1:7" customFormat="1" ht="36.75" customHeight="1" x14ac:dyDescent="0.25">
      <c r="A22" s="59" t="s">
        <v>82</v>
      </c>
      <c r="B22" s="158" t="str">
        <f>'Plan d''actions'!B23</f>
        <v>La mise à jour des piluliers en cas de modification de traitement est organisée</v>
      </c>
      <c r="C22" s="9">
        <f>Dispensation!E5</f>
        <v>0</v>
      </c>
      <c r="D22" s="77" t="str">
        <f t="shared" si="1"/>
        <v/>
      </c>
      <c r="E22" s="77" t="s">
        <v>98</v>
      </c>
      <c r="F22" s="77">
        <f>COUNTIF(D$19:D$25,"3")</f>
        <v>0</v>
      </c>
      <c r="G22" s="3">
        <v>22</v>
      </c>
    </row>
    <row r="23" spans="1:7" customFormat="1" ht="30" x14ac:dyDescent="0.25">
      <c r="A23" s="59" t="s">
        <v>50</v>
      </c>
      <c r="B23" s="158" t="str">
        <f>'Plan d''actions'!B24</f>
        <v xml:space="preserve">Les médicaments sont préparés au moment de l'administration pour les formes buvables  (sachets, gouttes, sirop...)
</v>
      </c>
      <c r="C23" s="9">
        <f>Dispensation!E6</f>
        <v>0</v>
      </c>
      <c r="D23" s="3" t="str">
        <f t="shared" si="1"/>
        <v/>
      </c>
      <c r="G23" s="3">
        <v>23</v>
      </c>
    </row>
    <row r="24" spans="1:7" customFormat="1" ht="30" x14ac:dyDescent="0.25">
      <c r="A24" s="59" t="s">
        <v>83</v>
      </c>
      <c r="B24" s="158" t="str">
        <f>'Plan d''actions'!B25</f>
        <v xml:space="preserve">Les médicaments buvables sont administrés avec la pipette doseuse fournie avec le flacon  (pas d'utilisation d'une pipette pour un médicament autre que celui pour lequel elle est conçue)
</v>
      </c>
      <c r="C24" s="9">
        <f>Dispensation!E7</f>
        <v>0</v>
      </c>
      <c r="D24" s="77" t="str">
        <f t="shared" si="1"/>
        <v/>
      </c>
      <c r="G24" s="3">
        <v>24</v>
      </c>
    </row>
    <row r="25" spans="1:7" customFormat="1" ht="60" x14ac:dyDescent="0.25">
      <c r="A25" s="59" t="s">
        <v>84</v>
      </c>
      <c r="B25" s="158" t="str">
        <f>'Plan d''actions'!B26</f>
        <v>Si une modification de la forme pharmaceutique des médicaments est nécessaire (comprimé coupé, écrasé, gélule ouverte...), cette possibilité est vérifiée
Demander au pharmacien d'indiquer cette possibilité dans le plan de posologie pour les usagers ayant des problèmes de déglution (conseil de bon usage des médicaments)
A titre indicatif, une liste non opposable est disponible sur le site internet de la SFPC</v>
      </c>
      <c r="C25" s="9">
        <f>Dispensation!E8</f>
        <v>0</v>
      </c>
      <c r="D25" s="77" t="str">
        <f t="shared" si="1"/>
        <v/>
      </c>
      <c r="G25" s="3">
        <v>25</v>
      </c>
    </row>
    <row r="26" spans="1:7" customFormat="1" ht="60" x14ac:dyDescent="0.25">
      <c r="A26" s="6"/>
      <c r="B26" s="45" t="s">
        <v>9</v>
      </c>
      <c r="C26" s="116" t="str">
        <f>C18</f>
        <v>Saisir la date dans l'onglet identification SSIAD</v>
      </c>
      <c r="D26" s="77">
        <v>4</v>
      </c>
      <c r="G26" s="3">
        <v>26</v>
      </c>
    </row>
    <row r="27" spans="1:7" customFormat="1" ht="45.75" customHeight="1" x14ac:dyDescent="0.25">
      <c r="A27" s="60" t="s">
        <v>54</v>
      </c>
      <c r="B27" s="158" t="str">
        <f>'Plan d''actions'!B28</f>
        <v xml:space="preserve"> si les professionnels du SSIAD sont en charge du transport des médicaments entre l'officine et le domicile, les conditions d'hygiène, de température et de sécurité sont respectées</v>
      </c>
      <c r="C27" s="9">
        <f>'transport &amp; stockage'!E2</f>
        <v>0</v>
      </c>
      <c r="D27" s="77" t="str">
        <f>IF(OR(C27="jamais",C27="NON"),3,IF(OR(C27="toujours",C27="OUI"),0,IF(C27="fréquemment",1,IF(C27="rarement",2,""))))</f>
        <v/>
      </c>
      <c r="E27" s="77" t="s">
        <v>95</v>
      </c>
      <c r="F27" s="77">
        <f>COUNTIF(D$27:D$31,"0")</f>
        <v>0</v>
      </c>
      <c r="G27" s="3">
        <v>27</v>
      </c>
    </row>
    <row r="28" spans="1:7" customFormat="1" ht="60.75" customHeight="1" x14ac:dyDescent="0.25">
      <c r="A28" s="60" t="s">
        <v>55</v>
      </c>
      <c r="B28" s="158" t="str">
        <f>'Plan d''actions'!B29</f>
        <v>Les conditions de stockage des médicaments à domicile sont évaluées
vérification de la température du réfrigérateur, stockage dans un endroit inaccessible pour les enfants….</v>
      </c>
      <c r="C28" s="9">
        <f>'transport &amp; stockage'!E3</f>
        <v>0</v>
      </c>
      <c r="D28" s="77" t="str">
        <f>IF(OR(C28="jamais",C28="NON"),3,IF(OR(C28="toujours",C28="OUI"),0,IF(C28="fréquemment",1,IF(C28="rarement",2,""))))</f>
        <v/>
      </c>
      <c r="E28" s="77" t="s">
        <v>98</v>
      </c>
      <c r="F28" s="77">
        <f>COUNTIF(D$27:D$31,"3")</f>
        <v>0</v>
      </c>
      <c r="G28" s="3">
        <v>28</v>
      </c>
    </row>
    <row r="29" spans="1:7" customFormat="1" ht="30" x14ac:dyDescent="0.25">
      <c r="A29" s="60" t="s">
        <v>56</v>
      </c>
      <c r="B29" s="158" t="str">
        <f>'Plan d''actions'!B30</f>
        <v xml:space="preserve">Les médicaments restant à l'issue d'un traitement sont rendus à la pharmacie 
</v>
      </c>
      <c r="C29" s="9">
        <f>'transport &amp; stockage'!E4</f>
        <v>0</v>
      </c>
      <c r="D29" s="77" t="str">
        <f>IF(OR(C29="jamais",C29="NON"),3,IF(OR(C29="toujours",C29="OUI"),0,IF(C29="fréquemment",1,IF(C29="rarement",2,""))))</f>
        <v/>
      </c>
      <c r="G29" s="3">
        <v>29</v>
      </c>
    </row>
    <row r="30" spans="1:7" customFormat="1" ht="47.25" customHeight="1" x14ac:dyDescent="0.25">
      <c r="A30" s="60" t="s">
        <v>57</v>
      </c>
      <c r="B30" s="158" t="str">
        <f>'Plan d''actions'!B31</f>
        <v>Les médicaments à risques sont identifiés par l'IDEC
Les modalités de gestion des médicaments à risques sont organisées</v>
      </c>
      <c r="C30" s="9">
        <f>'transport &amp; stockage'!E5</f>
        <v>0</v>
      </c>
      <c r="D30" s="77" t="str">
        <f>IF(OR(C30="jamais",C30="NON"),3,IF(OR(C30="toujours",C30="OUI"),0,IF(C30="fréquemment",1,IF(C30="rarement",2,""))))</f>
        <v/>
      </c>
      <c r="G30" s="3">
        <v>30</v>
      </c>
    </row>
    <row r="31" spans="1:7" customFormat="1" ht="45" x14ac:dyDescent="0.25">
      <c r="A31" s="60" t="s">
        <v>58</v>
      </c>
      <c r="B31" s="158" t="str">
        <f>'Plan d''actions'!B32</f>
        <v xml:space="preserve">Les médicaments multi-doses (sirops, gouttes buvables, collyres, antiseptiques…) comportent la date limite d'utilisation après ouverture clairement identifiée 
Un document listant les médicaments et leur durée de conservation après ouverture doit être disponible </v>
      </c>
      <c r="C31" s="9">
        <f>'transport &amp; stockage'!E6</f>
        <v>0</v>
      </c>
      <c r="D31" s="77" t="str">
        <f>IF(OR(C31="jamais",C31="NON"),3,IF(OR(C31="toujours",C31="OUI"),0,IF(C31="fréquemment",1,IF(C31="rarement",2,""))))</f>
        <v/>
      </c>
      <c r="G31" s="3">
        <v>31</v>
      </c>
    </row>
    <row r="32" spans="1:7" customFormat="1" ht="60" x14ac:dyDescent="0.25">
      <c r="A32" s="7"/>
      <c r="B32" s="27" t="s">
        <v>11</v>
      </c>
      <c r="C32" s="116" t="str">
        <f>C26</f>
        <v>Saisir la date dans l'onglet identification SSIAD</v>
      </c>
      <c r="D32" s="77">
        <v>4</v>
      </c>
      <c r="G32" s="3">
        <v>32</v>
      </c>
    </row>
    <row r="33" spans="1:13" customFormat="1" ht="50.25" customHeight="1" x14ac:dyDescent="0.25">
      <c r="A33" s="67" t="s">
        <v>59</v>
      </c>
      <c r="B33" s="158" t="str">
        <f>'Plan d''actions'!B34</f>
        <v>L'acte d'administration des médicaments proprement dit (impliquant un acte technique type injection, aérosols, alimentation entérale…) est réalisé par l'IDE ou le médecin (sauf pour les usagers en auto-traitement comme l'insuline)</v>
      </c>
      <c r="C33" s="9">
        <f>'administration aide à la prise'!E2</f>
        <v>0</v>
      </c>
      <c r="D33" s="77" t="str">
        <f t="shared" ref="D33:D44" si="2">IF(OR(C33="jamais",C33="NON"),3,IF(OR(C33="toujours",C33="OUI"),0,IF(C33="fréquemment",1,IF(C33="rarement",2,""))))</f>
        <v/>
      </c>
      <c r="E33" s="105"/>
      <c r="F33" s="77">
        <f>COUNTIF(D$33:D$44,"0")</f>
        <v>0</v>
      </c>
      <c r="G33" s="3">
        <v>33</v>
      </c>
    </row>
    <row r="34" spans="1:13" customFormat="1" ht="78" customHeight="1" x14ac:dyDescent="0.25">
      <c r="A34" s="67" t="s">
        <v>61</v>
      </c>
      <c r="B34" s="158" t="str">
        <f>'Plan d''actions'!B35</f>
        <v>Les modalités d'aide à la prise des médicaments comprennent les éléments suivants :</v>
      </c>
      <c r="C34" s="9">
        <f>'administration aide à la prise'!E4</f>
        <v>0</v>
      </c>
      <c r="D34" s="77" t="str">
        <f t="shared" si="2"/>
        <v/>
      </c>
      <c r="E34" s="77" t="s">
        <v>95</v>
      </c>
      <c r="F34" s="77">
        <f>COUNTIF(D$33:D$44,"2")</f>
        <v>0</v>
      </c>
      <c r="G34" s="3">
        <v>34</v>
      </c>
    </row>
    <row r="35" spans="1:13" customFormat="1" ht="73.5" customHeight="1" x14ac:dyDescent="0.25">
      <c r="A35" s="67" t="s">
        <v>62</v>
      </c>
      <c r="B35" s="158" t="str">
        <f>'Plan d''actions'!B36</f>
        <v xml:space="preserve"> - L'habilitation des professionnels qui aident à la prise des médicaments 
Les modalités d'habilitation des professionnels doivent être définies (information, listes des professionnels habilités, évaluation régulière…) 
ex : fiches pratiques de la "Charte Sécurisons l’administration du médicament au domicile"</v>
      </c>
      <c r="C35" s="9">
        <f>'administration aide à la prise'!E5</f>
        <v>0</v>
      </c>
      <c r="D35" s="77" t="str">
        <f t="shared" si="2"/>
        <v/>
      </c>
      <c r="E35" s="77" t="s">
        <v>96</v>
      </c>
      <c r="F35" s="77">
        <f>COUNTIF(D$33:D$44,"3")</f>
        <v>0</v>
      </c>
      <c r="G35" s="3">
        <v>35</v>
      </c>
    </row>
    <row r="36" spans="1:13" customFormat="1" ht="31.5" customHeight="1" x14ac:dyDescent="0.25">
      <c r="A36" s="67" t="s">
        <v>63</v>
      </c>
      <c r="B36" s="158" t="str">
        <f>'Plan d''actions'!B37</f>
        <v xml:space="preserve"> - Les médicaments que les personnes habilitées peuvent administrer
médicaments prescrits à l'exclusion de tout autre, pour lesquels le mode de prise ne présente pas de difficulté particulière d'administration, ni d'apprentissage spécifique</v>
      </c>
      <c r="C36" s="9">
        <f>'administration aide à la prise'!E6</f>
        <v>0</v>
      </c>
      <c r="D36" s="77" t="str">
        <f t="shared" si="2"/>
        <v/>
      </c>
      <c r="E36" s="77" t="s">
        <v>97</v>
      </c>
      <c r="G36" s="3">
        <v>36</v>
      </c>
    </row>
    <row r="37" spans="1:13" customFormat="1" ht="48.75" customHeight="1" x14ac:dyDescent="0.25">
      <c r="A37" s="67" t="s">
        <v>64</v>
      </c>
      <c r="B37" s="158" t="str">
        <f>'Plan d''actions'!B38</f>
        <v xml:space="preserve"> - la mise à disposition de protocoles de soins et/ou fiches Administration des médicaments chez la personne âgée de l'OMEDIT PDL</v>
      </c>
      <c r="C37" s="9">
        <f>'administration aide à la prise'!E7</f>
        <v>0</v>
      </c>
      <c r="D37" s="77" t="str">
        <f t="shared" si="2"/>
        <v/>
      </c>
      <c r="E37" s="77" t="s">
        <v>98</v>
      </c>
      <c r="G37" s="3">
        <v>37</v>
      </c>
    </row>
    <row r="38" spans="1:13" customFormat="1" ht="30" x14ac:dyDescent="0.25">
      <c r="A38" s="67" t="s">
        <v>65</v>
      </c>
      <c r="B38" s="158" t="str">
        <f>'Plan d''actions'!B39</f>
        <v xml:space="preserve"> - Un retour systématique à l'IDE de l'administration et de la non administration
ex : Fiche de suivi d'aide à la prise des médicaments (annexe 5)</v>
      </c>
      <c r="C38" s="9">
        <f>'administration aide à la prise'!E8</f>
        <v>0</v>
      </c>
      <c r="D38" s="77" t="str">
        <f t="shared" si="2"/>
        <v/>
      </c>
      <c r="G38" s="3">
        <v>38</v>
      </c>
    </row>
    <row r="39" spans="1:13" customFormat="1" x14ac:dyDescent="0.25">
      <c r="A39" s="67" t="s">
        <v>66</v>
      </c>
      <c r="B39" s="158" t="str">
        <f>'Plan d''actions'!B40</f>
        <v>Une identification des personnes à risque de problèmes d'administration (troubles de la déglutition, mauvaise absorption des médicaments, refus de prise des médicaments...) est réalisée</v>
      </c>
      <c r="C39" s="9">
        <f>'administration aide à la prise'!E9</f>
        <v>0</v>
      </c>
      <c r="D39" s="77" t="str">
        <f t="shared" si="2"/>
        <v/>
      </c>
      <c r="G39" s="3">
        <v>39</v>
      </c>
      <c r="H39" s="105"/>
      <c r="I39" s="105"/>
      <c r="J39" s="105"/>
      <c r="K39" s="105"/>
      <c r="L39" s="105"/>
      <c r="M39" s="105"/>
    </row>
    <row r="40" spans="1:13" customFormat="1" ht="43.5" customHeight="1" x14ac:dyDescent="0.25">
      <c r="A40" s="67" t="s">
        <v>67</v>
      </c>
      <c r="B40" s="158" t="str">
        <f>'Plan d''actions'!B41</f>
        <v xml:space="preserve">La concordance entre la prescription et les médicaments préparés est vérifiée au moment de l'administration </v>
      </c>
      <c r="C40" s="9">
        <f>'administration aide à la prise'!E10</f>
        <v>0</v>
      </c>
      <c r="D40" s="3" t="str">
        <f t="shared" si="2"/>
        <v/>
      </c>
      <c r="E40" s="126"/>
      <c r="F40" s="125"/>
      <c r="G40" s="3">
        <v>40</v>
      </c>
    </row>
    <row r="41" spans="1:13" customFormat="1" ht="45" x14ac:dyDescent="0.25">
      <c r="A41" s="67" t="s">
        <v>68</v>
      </c>
      <c r="B41" s="158" t="str">
        <f>'Plan d''actions'!B42</f>
        <v>Le déconditionnement primaire est réalisé au moment de l'administration
Conditionnement primaire = Blister d'origine</v>
      </c>
      <c r="C41" s="9">
        <f>'administration aide à la prise'!E11</f>
        <v>0</v>
      </c>
      <c r="D41" s="77" t="str">
        <f t="shared" si="2"/>
        <v/>
      </c>
      <c r="G41" s="3">
        <v>41</v>
      </c>
    </row>
    <row r="42" spans="1:13" customFormat="1" x14ac:dyDescent="0.25">
      <c r="A42" s="67" t="s">
        <v>69</v>
      </c>
      <c r="B42" s="158" t="str">
        <f>'Plan d''actions'!B43</f>
        <v>L'intégrité des médicaments à administrer est vérifiée</v>
      </c>
      <c r="C42" s="9">
        <f>'administration aide à la prise'!E12</f>
        <v>0</v>
      </c>
      <c r="D42" s="3" t="str">
        <f t="shared" si="2"/>
        <v/>
      </c>
      <c r="G42" s="3">
        <v>42</v>
      </c>
    </row>
    <row r="43" spans="1:13" customFormat="1" ht="45" x14ac:dyDescent="0.25">
      <c r="A43" s="67" t="s">
        <v>76</v>
      </c>
      <c r="B43" s="158" t="str">
        <f>'Plan d''actions'!B44</f>
        <v xml:space="preserve">La péremption des médicaments à administrer est vérifiée par le professionnel qui prépare le pilulier
La péremption doit être vérifiée si déblistérisation ou si l'emballage le permet au moment de l'aide à la prise </v>
      </c>
      <c r="C43" s="9">
        <f>'administration aide à la prise'!E13</f>
        <v>0</v>
      </c>
      <c r="D43" s="77" t="str">
        <f t="shared" si="2"/>
        <v/>
      </c>
      <c r="G43" s="3">
        <v>43</v>
      </c>
    </row>
    <row r="44" spans="1:13" customFormat="1" ht="95.25" customHeight="1" x14ac:dyDescent="0.25">
      <c r="A44" s="67" t="s">
        <v>77</v>
      </c>
      <c r="B44" s="158" t="str">
        <f>'Plan d''actions'!B45</f>
        <v xml:space="preserve">La gestion et l'élimination des déchets de médicaments est assurée par l'IDE. 
Cela concerne les emballages en  contact direct avec le médicament, Flacon et  ou ampoule vide, Dispositif médical et matériel utilisé pour la préparation et l’administration. </v>
      </c>
      <c r="C44" s="9">
        <f>'administration aide à la prise'!E14</f>
        <v>0</v>
      </c>
      <c r="D44" s="77" t="str">
        <f t="shared" si="2"/>
        <v/>
      </c>
      <c r="G44" s="3">
        <v>44</v>
      </c>
    </row>
    <row r="45" spans="1:13" customFormat="1" ht="60" x14ac:dyDescent="0.25">
      <c r="A45" s="6"/>
      <c r="B45" s="43" t="s">
        <v>104</v>
      </c>
      <c r="C45" s="116" t="str">
        <f>C32</f>
        <v>Saisir la date dans l'onglet identification SSIAD</v>
      </c>
      <c r="D45" s="77">
        <v>4</v>
      </c>
      <c r="G45" s="3">
        <v>45</v>
      </c>
    </row>
    <row r="46" spans="1:13" customFormat="1" ht="81.75" customHeight="1" x14ac:dyDescent="0.25">
      <c r="A46" s="63" t="s">
        <v>70</v>
      </c>
      <c r="B46" s="158" t="str">
        <f>'Plan d''actions'!B47</f>
        <v>Pour les patients considérés à risque, la prise effective des médicaments est vérifiée par un membre du personnel habilité 
Patient à risque = patient dément, sous AVK, trouble de la déglutition...
Une liste de patients à risques est définie par l'IDEC</v>
      </c>
      <c r="C46" s="9">
        <f>'enregistrement surveillance'!E2</f>
        <v>0</v>
      </c>
      <c r="D46" s="77" t="str">
        <f>IF(OR(C46="jamais",C46="NON"),3,IF(OR(C46="toujours",C46="OUI"),0,IF(C46="fréquemment",1,IF(C46="rarement",2,""))))</f>
        <v/>
      </c>
      <c r="E46" s="125"/>
      <c r="F46" s="77">
        <f>COUNTIF(D$3:D$6,"0")</f>
        <v>0</v>
      </c>
      <c r="G46" s="3">
        <v>46</v>
      </c>
    </row>
    <row r="47" spans="1:13" customFormat="1" x14ac:dyDescent="0.25">
      <c r="A47" s="63" t="s">
        <v>72</v>
      </c>
      <c r="B47" s="158" t="str">
        <f>'Plan d''actions'!B49</f>
        <v xml:space="preserve"> - d'enregistrer la prise ou l'administration (et la non prise) des médicaments en temps réel à chaque prise</v>
      </c>
      <c r="C47" s="9">
        <f>'enregistrement surveillance'!E4</f>
        <v>0</v>
      </c>
      <c r="D47" s="77" t="str">
        <f>IF(OR(C47="jamais",C47="NON"),3,IF(OR(C47="toujours",C47="OUI"),0,IF(C47="fréquemment",1,IF(C47="rarement",2,""))))</f>
        <v/>
      </c>
      <c r="E47" s="77" t="s">
        <v>95</v>
      </c>
      <c r="F47" s="77">
        <f>COUNTIF(D$3:D$6,"2")</f>
        <v>0</v>
      </c>
      <c r="G47" s="3">
        <v>47</v>
      </c>
    </row>
    <row r="48" spans="1:13" customFormat="1" x14ac:dyDescent="0.25">
      <c r="A48" s="63" t="s">
        <v>73</v>
      </c>
      <c r="B48" s="158" t="str">
        <f>'Plan d''actions'!B50</f>
        <v xml:space="preserve"> - d'enregistrer les observations en rapport avec la prise ou l'administration (et la non prise) des médicaments</v>
      </c>
      <c r="C48" s="9">
        <f>'enregistrement surveillance'!E5</f>
        <v>0</v>
      </c>
      <c r="D48" s="3" t="str">
        <f>IF(OR(C48="jamais",C48="NON"),3,IF(OR(C48="toujours",C48="OUI"),0,IF(C48="fréquemment",1,IF(C48="rarement",2,""))))</f>
        <v/>
      </c>
      <c r="E48" s="77" t="s">
        <v>96</v>
      </c>
      <c r="F48" s="77">
        <f>COUNTIF(D$3:D$6,"3")</f>
        <v>0</v>
      </c>
      <c r="G48" s="3">
        <v>48</v>
      </c>
    </row>
    <row r="49" spans="1:10" customFormat="1" x14ac:dyDescent="0.25">
      <c r="A49" s="63" t="s">
        <v>74</v>
      </c>
      <c r="B49" s="158" t="str">
        <f>'Plan d''actions'!B51</f>
        <v xml:space="preserve"> - d'identifier la personne qui enregistre la prise ou l'administration (et la non prise) des médicaments </v>
      </c>
      <c r="C49" s="9">
        <f>'enregistrement surveillance'!E6</f>
        <v>0</v>
      </c>
      <c r="D49" s="77" t="str">
        <f>IF(OR(C49="jamais",C49="NON"),3,IF(OR(C49="toujours",C49="OUI"),0,IF(C49="fréquemment",1,IF(C49="rarement",2,""))))</f>
        <v/>
      </c>
      <c r="E49" s="77" t="s">
        <v>97</v>
      </c>
      <c r="G49" s="3">
        <v>49</v>
      </c>
    </row>
    <row r="50" spans="1:10" customFormat="1" ht="90" x14ac:dyDescent="0.25">
      <c r="A50" s="63" t="s">
        <v>75</v>
      </c>
      <c r="B50" s="158" t="str">
        <f>'Plan d''actions'!B52</f>
        <v>En fonction de la gravité, un IDE  / le médecin  / le 15 / le pharmacien est systématiquement informé, en cas de problème dans la prise de médicaments, (y compris la non prise des médicaments) 
Problème = Effet indésirable, Erreur, problème lors de la prise ou non prise du médicament
Si médecin non disponible, le centre 15 doit être appelé en fonction du degré de gravité</v>
      </c>
      <c r="C50" s="9">
        <f>'enregistrement surveillance'!E7</f>
        <v>0</v>
      </c>
      <c r="D50" s="77" t="str">
        <f>IF(OR(C50="jamais",C50="NON"),3,IF(OR(C50="toujours",C50="OUI"),0,IF(C50="fréquemment",1,IF(C50="rarement",2,""))))</f>
        <v/>
      </c>
      <c r="E50" s="77" t="s">
        <v>98</v>
      </c>
      <c r="F50" s="105"/>
      <c r="G50" s="3">
        <v>50</v>
      </c>
      <c r="H50" s="105"/>
      <c r="I50" s="105"/>
      <c r="J50" s="105"/>
    </row>
  </sheetData>
  <sheetProtection selectLockedCells="1" selectUnlockedCells="1"/>
  <autoFilter ref="D1:D50"/>
  <sortState ref="A1:G50">
    <sortCondition ref="G1"/>
  </sortState>
  <mergeCells count="1">
    <mergeCell ref="H2:J3"/>
  </mergeCells>
  <conditionalFormatting sqref="C23:C25 C3:C13 C32:C44">
    <cfRule type="expression" dxfId="59" priority="21">
      <formula>$D3=3</formula>
    </cfRule>
    <cfRule type="expression" dxfId="58" priority="22">
      <formula>$D3=2</formula>
    </cfRule>
    <cfRule type="expression" dxfId="57" priority="23">
      <formula>$D3=0</formula>
    </cfRule>
    <cfRule type="expression" dxfId="56" priority="24">
      <formula>$D3=1</formula>
    </cfRule>
  </conditionalFormatting>
  <conditionalFormatting sqref="C15:C17">
    <cfRule type="expression" dxfId="55" priority="17">
      <formula>$D15=3</formula>
    </cfRule>
    <cfRule type="expression" dxfId="54" priority="18">
      <formula>$D15=2</formula>
    </cfRule>
    <cfRule type="expression" dxfId="53" priority="19">
      <formula>$D15=0</formula>
    </cfRule>
    <cfRule type="expression" dxfId="52" priority="20">
      <formula>$D15=1</formula>
    </cfRule>
  </conditionalFormatting>
  <conditionalFormatting sqref="C19:C25">
    <cfRule type="expression" dxfId="51" priority="13">
      <formula>$D19=3</formula>
    </cfRule>
    <cfRule type="expression" dxfId="50" priority="14">
      <formula>$D19=2</formula>
    </cfRule>
    <cfRule type="expression" dxfId="49" priority="15">
      <formula>$D19=0</formula>
    </cfRule>
    <cfRule type="expression" dxfId="48" priority="16">
      <formula>$D19=1</formula>
    </cfRule>
  </conditionalFormatting>
  <conditionalFormatting sqref="C27:C31">
    <cfRule type="expression" dxfId="47" priority="9">
      <formula>$D27=3</formula>
    </cfRule>
    <cfRule type="expression" dxfId="46" priority="10">
      <formula>$D27=2</formula>
    </cfRule>
    <cfRule type="expression" dxfId="45" priority="11">
      <formula>$D27=0</formula>
    </cfRule>
    <cfRule type="expression" dxfId="44" priority="12">
      <formula>$D27=1</formula>
    </cfRule>
  </conditionalFormatting>
  <conditionalFormatting sqref="C46:C50">
    <cfRule type="expression" dxfId="43" priority="5">
      <formula>$D46=3</formula>
    </cfRule>
    <cfRule type="expression" dxfId="42" priority="6">
      <formula>$D46=2</formula>
    </cfRule>
    <cfRule type="expression" dxfId="41" priority="7">
      <formula>$D46=0</formula>
    </cfRule>
    <cfRule type="expression" dxfId="40" priority="8">
      <formula>$D46=1</formula>
    </cfRule>
  </conditionalFormatting>
  <conditionalFormatting sqref="C45">
    <cfRule type="expression" dxfId="39" priority="1">
      <formula>$D45=3</formula>
    </cfRule>
    <cfRule type="expression" dxfId="38" priority="2">
      <formula>$D45=2</formula>
    </cfRule>
    <cfRule type="expression" dxfId="37" priority="3">
      <formula>$D45=0</formula>
    </cfRule>
    <cfRule type="expression" dxfId="36" priority="4">
      <formula>$D45=1</formula>
    </cfRule>
  </conditionalFormatting>
  <hyperlinks>
    <hyperlink ref="H2:J3" location="Synthèses!A1" display="Retour à l'onglet &quot;Synthèses&quot;"/>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6" tint="0.79998168889431442"/>
  </sheetPr>
  <dimension ref="A1:I26"/>
  <sheetViews>
    <sheetView workbookViewId="0">
      <selection activeCell="O1" sqref="O1:Q2"/>
    </sheetView>
  </sheetViews>
  <sheetFormatPr baseColWidth="10" defaultRowHeight="15" x14ac:dyDescent="0.25"/>
  <cols>
    <col min="4" max="4" width="25" customWidth="1"/>
    <col min="5" max="5" width="14.140625" customWidth="1"/>
  </cols>
  <sheetData>
    <row r="1" spans="1:9" ht="135" x14ac:dyDescent="0.25">
      <c r="B1" s="141"/>
      <c r="C1" s="141"/>
      <c r="D1" s="141"/>
      <c r="E1" s="173" t="str">
        <f>' identification SSIAD'!H2</f>
        <v>Le n° de dossier et la dernière date d'évaluation doivent être complétées pour générer un nom de fichier valide</v>
      </c>
    </row>
    <row r="2" spans="1:9" ht="15.75" thickBot="1" x14ac:dyDescent="0.3">
      <c r="E2" s="137" t="str">
        <f>résultats!D5</f>
        <v/>
      </c>
    </row>
    <row r="3" spans="1:9" ht="15.75" thickBot="1" x14ac:dyDescent="0.3">
      <c r="A3" s="325" t="s">
        <v>120</v>
      </c>
      <c r="B3" s="309"/>
      <c r="C3" s="320" t="s">
        <v>130</v>
      </c>
      <c r="D3" s="321"/>
      <c r="E3" s="182" t="str">
        <f>IF(résultats!E7=0,"",résultats!E7)</f>
        <v/>
      </c>
      <c r="G3" s="266" t="s">
        <v>164</v>
      </c>
      <c r="H3" s="267"/>
      <c r="I3" s="268"/>
    </row>
    <row r="4" spans="1:9" ht="15.75" thickBot="1" x14ac:dyDescent="0.3">
      <c r="A4" s="310"/>
      <c r="B4" s="311"/>
      <c r="C4" s="327" t="s">
        <v>131</v>
      </c>
      <c r="D4" s="328"/>
      <c r="E4" s="182" t="str">
        <f>IF(résultats!E8=0,"",résultats!E8)</f>
        <v/>
      </c>
      <c r="G4" s="269"/>
      <c r="H4" s="270"/>
      <c r="I4" s="271"/>
    </row>
    <row r="5" spans="1:9" ht="15.75" thickBot="1" x14ac:dyDescent="0.3">
      <c r="A5" s="310"/>
      <c r="B5" s="311"/>
      <c r="C5" s="329" t="s">
        <v>132</v>
      </c>
      <c r="D5" s="330"/>
      <c r="E5" s="182" t="str">
        <f>IF(résultats!E9=0,"",résultats!E9)</f>
        <v/>
      </c>
    </row>
    <row r="6" spans="1:9" ht="15.75" thickBot="1" x14ac:dyDescent="0.3">
      <c r="A6" s="312"/>
      <c r="B6" s="313"/>
      <c r="C6" s="331" t="s">
        <v>138</v>
      </c>
      <c r="D6" s="332"/>
      <c r="E6" s="182" t="str">
        <f>IF(résultats!E10=0,"",résultats!E10)</f>
        <v/>
      </c>
      <c r="G6" s="307" t="s">
        <v>178</v>
      </c>
      <c r="H6" s="307"/>
      <c r="I6" s="307"/>
    </row>
    <row r="7" spans="1:9" ht="15" customHeight="1" thickBot="1" x14ac:dyDescent="0.3">
      <c r="A7" s="326" t="s">
        <v>122</v>
      </c>
      <c r="B7" s="309"/>
      <c r="C7" s="320" t="s">
        <v>130</v>
      </c>
      <c r="D7" s="321"/>
      <c r="E7" s="182" t="str">
        <f>IF(résultats!E13=0,"",résultats!E13)</f>
        <v/>
      </c>
      <c r="G7" s="307"/>
      <c r="H7" s="307"/>
      <c r="I7" s="307"/>
    </row>
    <row r="8" spans="1:9" ht="15" customHeight="1" thickBot="1" x14ac:dyDescent="0.3">
      <c r="A8" s="310"/>
      <c r="B8" s="311"/>
      <c r="C8" s="322" t="s">
        <v>131</v>
      </c>
      <c r="D8" s="323"/>
      <c r="E8" s="182" t="str">
        <f>IF(résultats!E14=0,"",résultats!E14)</f>
        <v/>
      </c>
      <c r="G8" s="307"/>
      <c r="H8" s="307"/>
      <c r="I8" s="307"/>
    </row>
    <row r="9" spans="1:9" ht="15" customHeight="1" thickBot="1" x14ac:dyDescent="0.3">
      <c r="A9" s="310"/>
      <c r="B9" s="311"/>
      <c r="C9" s="316" t="s">
        <v>132</v>
      </c>
      <c r="D9" s="317"/>
      <c r="E9" s="182" t="str">
        <f>IF(résultats!E15=0,"",résultats!E15)</f>
        <v/>
      </c>
      <c r="G9" s="307"/>
      <c r="H9" s="307"/>
      <c r="I9" s="307"/>
    </row>
    <row r="10" spans="1:9" ht="15.75" customHeight="1" thickBot="1" x14ac:dyDescent="0.3">
      <c r="A10" s="312"/>
      <c r="B10" s="313"/>
      <c r="C10" s="318" t="s">
        <v>138</v>
      </c>
      <c r="D10" s="319"/>
      <c r="E10" s="182" t="str">
        <f>IF(résultats!E16=0,"",résultats!E16)</f>
        <v/>
      </c>
      <c r="G10" s="307"/>
      <c r="H10" s="307"/>
      <c r="I10" s="307"/>
    </row>
    <row r="11" spans="1:9" ht="15" customHeight="1" thickBot="1" x14ac:dyDescent="0.3">
      <c r="A11" s="324" t="s">
        <v>121</v>
      </c>
      <c r="B11" s="309"/>
      <c r="C11" s="320" t="s">
        <v>130</v>
      </c>
      <c r="D11" s="321"/>
      <c r="E11" s="182" t="str">
        <f>IF(résultats!E19=0,"",résultats!E19)</f>
        <v/>
      </c>
      <c r="G11" s="307"/>
      <c r="H11" s="307"/>
      <c r="I11" s="307"/>
    </row>
    <row r="12" spans="1:9" ht="15" customHeight="1" thickBot="1" x14ac:dyDescent="0.3">
      <c r="A12" s="310"/>
      <c r="B12" s="311"/>
      <c r="C12" s="322" t="s">
        <v>131</v>
      </c>
      <c r="D12" s="323"/>
      <c r="E12" s="182" t="str">
        <f>IF(résultats!E20=0,"",résultats!E20)</f>
        <v/>
      </c>
      <c r="G12" s="307"/>
      <c r="H12" s="307"/>
      <c r="I12" s="307"/>
    </row>
    <row r="13" spans="1:9" ht="15" customHeight="1" thickBot="1" x14ac:dyDescent="0.3">
      <c r="A13" s="310"/>
      <c r="B13" s="311"/>
      <c r="C13" s="316" t="s">
        <v>132</v>
      </c>
      <c r="D13" s="317"/>
      <c r="E13" s="182" t="str">
        <f>IF(résultats!E21=0,"",résultats!E21)</f>
        <v/>
      </c>
      <c r="G13" s="307"/>
      <c r="H13" s="307"/>
      <c r="I13" s="307"/>
    </row>
    <row r="14" spans="1:9" ht="15.75" customHeight="1" thickBot="1" x14ac:dyDescent="0.3">
      <c r="A14" s="312"/>
      <c r="B14" s="313"/>
      <c r="C14" s="318" t="s">
        <v>138</v>
      </c>
      <c r="D14" s="319"/>
      <c r="E14" s="182" t="str">
        <f>IF(résultats!E22=0,"",résultats!E22)</f>
        <v/>
      </c>
      <c r="G14" s="185"/>
      <c r="H14" s="185"/>
      <c r="I14" s="185"/>
    </row>
    <row r="15" spans="1:9" ht="15" customHeight="1" thickBot="1" x14ac:dyDescent="0.3">
      <c r="A15" s="308" t="s">
        <v>123</v>
      </c>
      <c r="B15" s="309"/>
      <c r="C15" s="320" t="s">
        <v>130</v>
      </c>
      <c r="D15" s="321"/>
      <c r="E15" s="182" t="str">
        <f>IF(résultats!E25=0,"",résultats!E25)</f>
        <v/>
      </c>
      <c r="G15" s="185"/>
      <c r="H15" s="185"/>
      <c r="I15" s="185"/>
    </row>
    <row r="16" spans="1:9" ht="15" customHeight="1" thickBot="1" x14ac:dyDescent="0.3">
      <c r="A16" s="310"/>
      <c r="B16" s="311"/>
      <c r="C16" s="322" t="s">
        <v>131</v>
      </c>
      <c r="D16" s="323"/>
      <c r="E16" s="182" t="str">
        <f>IF(résultats!E26=0,"",résultats!E26)</f>
        <v/>
      </c>
      <c r="G16" s="185"/>
      <c r="H16" s="185"/>
      <c r="I16" s="185"/>
    </row>
    <row r="17" spans="1:9" ht="15" customHeight="1" thickBot="1" x14ac:dyDescent="0.3">
      <c r="A17" s="310"/>
      <c r="B17" s="311"/>
      <c r="C17" s="316" t="s">
        <v>132</v>
      </c>
      <c r="D17" s="317"/>
      <c r="E17" s="182" t="str">
        <f>IF(résultats!E27=0,"",résultats!E27)</f>
        <v/>
      </c>
      <c r="G17" s="185"/>
      <c r="H17" s="185"/>
      <c r="I17" s="185"/>
    </row>
    <row r="18" spans="1:9" ht="15.75" customHeight="1" thickBot="1" x14ac:dyDescent="0.3">
      <c r="A18" s="312"/>
      <c r="B18" s="313"/>
      <c r="C18" s="318" t="s">
        <v>138</v>
      </c>
      <c r="D18" s="319"/>
      <c r="E18" s="182" t="str">
        <f>IF(résultats!E28=0,"",résultats!E28)</f>
        <v/>
      </c>
    </row>
    <row r="19" spans="1:9" ht="15" customHeight="1" thickBot="1" x14ac:dyDescent="0.3">
      <c r="A19" s="314" t="s">
        <v>124</v>
      </c>
      <c r="B19" s="309"/>
      <c r="C19" s="320" t="s">
        <v>130</v>
      </c>
      <c r="D19" s="321"/>
      <c r="E19" s="182" t="str">
        <f>IF(résultats!E31=0,"",résultats!E31)</f>
        <v/>
      </c>
    </row>
    <row r="20" spans="1:9" ht="15" customHeight="1" thickBot="1" x14ac:dyDescent="0.3">
      <c r="A20" s="310"/>
      <c r="B20" s="311"/>
      <c r="C20" s="322" t="s">
        <v>131</v>
      </c>
      <c r="D20" s="323"/>
      <c r="E20" s="182" t="str">
        <f>IF(résultats!E32=0,"",résultats!E32)</f>
        <v/>
      </c>
    </row>
    <row r="21" spans="1:9" ht="15" customHeight="1" thickBot="1" x14ac:dyDescent="0.3">
      <c r="A21" s="310"/>
      <c r="B21" s="311"/>
      <c r="C21" s="316" t="s">
        <v>132</v>
      </c>
      <c r="D21" s="317"/>
      <c r="E21" s="182" t="str">
        <f>IF(résultats!E33=0,"",résultats!E33)</f>
        <v/>
      </c>
    </row>
    <row r="22" spans="1:9" ht="15.75" customHeight="1" thickBot="1" x14ac:dyDescent="0.3">
      <c r="A22" s="312"/>
      <c r="B22" s="313"/>
      <c r="C22" s="318" t="s">
        <v>138</v>
      </c>
      <c r="D22" s="319"/>
      <c r="E22" s="182" t="str">
        <f>IF(résultats!E34=0,"",résultats!E34)</f>
        <v/>
      </c>
    </row>
    <row r="23" spans="1:9" ht="15" customHeight="1" thickBot="1" x14ac:dyDescent="0.3">
      <c r="A23" s="315" t="s">
        <v>125</v>
      </c>
      <c r="B23" s="309"/>
      <c r="C23" s="320" t="s">
        <v>130</v>
      </c>
      <c r="D23" s="321"/>
      <c r="E23" s="182" t="str">
        <f>IF(résultats!E37=0,"",résultats!E37)</f>
        <v/>
      </c>
    </row>
    <row r="24" spans="1:9" ht="15" customHeight="1" thickBot="1" x14ac:dyDescent="0.3">
      <c r="A24" s="310"/>
      <c r="B24" s="311"/>
      <c r="C24" s="322" t="s">
        <v>131</v>
      </c>
      <c r="D24" s="323"/>
      <c r="E24" s="182" t="str">
        <f>IF(résultats!E38=0,"",résultats!E38)</f>
        <v/>
      </c>
    </row>
    <row r="25" spans="1:9" ht="15" customHeight="1" thickBot="1" x14ac:dyDescent="0.3">
      <c r="A25" s="310"/>
      <c r="B25" s="311"/>
      <c r="C25" s="316" t="s">
        <v>132</v>
      </c>
      <c r="D25" s="317"/>
      <c r="E25" s="182" t="str">
        <f>IF(résultats!E39=0,"",résultats!E39)</f>
        <v/>
      </c>
    </row>
    <row r="26" spans="1:9" ht="15.75" customHeight="1" thickBot="1" x14ac:dyDescent="0.3">
      <c r="A26" s="312"/>
      <c r="B26" s="313"/>
      <c r="C26" s="318" t="s">
        <v>138</v>
      </c>
      <c r="D26" s="319"/>
      <c r="E26" s="182" t="str">
        <f>IF(résultats!E40=0,"",résultats!E40)</f>
        <v/>
      </c>
    </row>
  </sheetData>
  <sheetProtection selectLockedCells="1"/>
  <mergeCells count="32">
    <mergeCell ref="A3:B6"/>
    <mergeCell ref="A7:B10"/>
    <mergeCell ref="C7:D7"/>
    <mergeCell ref="C8:D8"/>
    <mergeCell ref="C9:D9"/>
    <mergeCell ref="C10:D10"/>
    <mergeCell ref="C3:D3"/>
    <mergeCell ref="C4:D4"/>
    <mergeCell ref="C5:D5"/>
    <mergeCell ref="C6:D6"/>
    <mergeCell ref="C20:D20"/>
    <mergeCell ref="A11:B14"/>
    <mergeCell ref="C11:D11"/>
    <mergeCell ref="C12:D12"/>
    <mergeCell ref="C13:D13"/>
    <mergeCell ref="C14:D14"/>
    <mergeCell ref="G3:I4"/>
    <mergeCell ref="G6:I17"/>
    <mergeCell ref="A15:B18"/>
    <mergeCell ref="A19:B22"/>
    <mergeCell ref="A23:B26"/>
    <mergeCell ref="C21:D21"/>
    <mergeCell ref="C22:D22"/>
    <mergeCell ref="C23:D23"/>
    <mergeCell ref="C24:D24"/>
    <mergeCell ref="C25:D25"/>
    <mergeCell ref="C26:D26"/>
    <mergeCell ref="C15:D15"/>
    <mergeCell ref="C16:D16"/>
    <mergeCell ref="C17:D17"/>
    <mergeCell ref="C18:D18"/>
    <mergeCell ref="C19:D19"/>
  </mergeCells>
  <hyperlinks>
    <hyperlink ref="G3:I4" location="Synthèses!A1" display="Retour à l'onglet &quot;Synthèses&quot;"/>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4" tint="0.79998168889431442"/>
  </sheetPr>
  <dimension ref="A1:I26"/>
  <sheetViews>
    <sheetView workbookViewId="0">
      <selection activeCell="O1" sqref="O1:Q2"/>
    </sheetView>
  </sheetViews>
  <sheetFormatPr baseColWidth="10" defaultRowHeight="15" x14ac:dyDescent="0.25"/>
  <cols>
    <col min="4" max="4" width="25" customWidth="1"/>
    <col min="5" max="5" width="14.140625" customWidth="1"/>
  </cols>
  <sheetData>
    <row r="1" spans="1:9" ht="135" x14ac:dyDescent="0.25">
      <c r="B1" s="141"/>
      <c r="C1" s="141"/>
      <c r="D1" s="141"/>
      <c r="E1" s="173" t="str">
        <f>' identification SSIAD'!H2</f>
        <v>Le n° de dossier et la dernière date d'évaluation doivent être complétées pour générer un nom de fichier valide</v>
      </c>
    </row>
    <row r="2" spans="1:9" ht="15.75" thickBot="1" x14ac:dyDescent="0.3">
      <c r="E2" s="140" t="str">
        <f>résultats!F5</f>
        <v/>
      </c>
    </row>
    <row r="3" spans="1:9" x14ac:dyDescent="0.25">
      <c r="A3" s="325" t="s">
        <v>120</v>
      </c>
      <c r="B3" s="309"/>
      <c r="C3" s="320" t="s">
        <v>130</v>
      </c>
      <c r="D3" s="321"/>
      <c r="E3" s="174" t="str">
        <f>IF(résultats!F7=0,"",résultats!F7)</f>
        <v/>
      </c>
      <c r="G3" s="266" t="s">
        <v>164</v>
      </c>
      <c r="H3" s="267"/>
      <c r="I3" s="268"/>
    </row>
    <row r="4" spans="1:9" ht="15.75" thickBot="1" x14ac:dyDescent="0.3">
      <c r="A4" s="310"/>
      <c r="B4" s="311"/>
      <c r="C4" s="327" t="s">
        <v>131</v>
      </c>
      <c r="D4" s="328"/>
      <c r="E4" s="175" t="str">
        <f>IF(résultats!F8=0,"",résultats!F8)</f>
        <v/>
      </c>
      <c r="G4" s="269"/>
      <c r="H4" s="270"/>
      <c r="I4" s="271"/>
    </row>
    <row r="5" spans="1:9" x14ac:dyDescent="0.25">
      <c r="A5" s="310"/>
      <c r="B5" s="311"/>
      <c r="C5" s="329" t="s">
        <v>132</v>
      </c>
      <c r="D5" s="330"/>
      <c r="E5" s="175" t="str">
        <f>IF(résultats!F9=0,"",résultats!F9)</f>
        <v/>
      </c>
    </row>
    <row r="6" spans="1:9" ht="15.75" thickBot="1" x14ac:dyDescent="0.3">
      <c r="A6" s="312"/>
      <c r="B6" s="313"/>
      <c r="C6" s="331" t="s">
        <v>138</v>
      </c>
      <c r="D6" s="332"/>
      <c r="E6" s="180" t="str">
        <f>IF(résultats!F10=0,"",résultats!F10)</f>
        <v/>
      </c>
      <c r="G6" s="307" t="s">
        <v>178</v>
      </c>
      <c r="H6" s="307"/>
      <c r="I6" s="307"/>
    </row>
    <row r="7" spans="1:9" ht="15" customHeight="1" x14ac:dyDescent="0.25">
      <c r="A7" s="326" t="s">
        <v>122</v>
      </c>
      <c r="B7" s="309"/>
      <c r="C7" s="320" t="s">
        <v>130</v>
      </c>
      <c r="D7" s="321"/>
      <c r="E7" s="174" t="str">
        <f>IF(résultats!F13=0,"",résultats!F13)</f>
        <v/>
      </c>
      <c r="G7" s="307"/>
      <c r="H7" s="307"/>
      <c r="I7" s="307"/>
    </row>
    <row r="8" spans="1:9" ht="15" customHeight="1" x14ac:dyDescent="0.25">
      <c r="A8" s="310"/>
      <c r="B8" s="311"/>
      <c r="C8" s="322" t="s">
        <v>131</v>
      </c>
      <c r="D8" s="323"/>
      <c r="E8" s="175" t="str">
        <f>IF(résultats!F14=0,"",résultats!F14)</f>
        <v/>
      </c>
      <c r="G8" s="307"/>
      <c r="H8" s="307"/>
      <c r="I8" s="307"/>
    </row>
    <row r="9" spans="1:9" ht="15" customHeight="1" x14ac:dyDescent="0.25">
      <c r="A9" s="310"/>
      <c r="B9" s="311"/>
      <c r="C9" s="316" t="s">
        <v>132</v>
      </c>
      <c r="D9" s="317"/>
      <c r="E9" s="175" t="str">
        <f>IF(résultats!F15=0,"",résultats!F15)</f>
        <v/>
      </c>
      <c r="G9" s="307"/>
      <c r="H9" s="307"/>
      <c r="I9" s="307"/>
    </row>
    <row r="10" spans="1:9" ht="15.75" customHeight="1" thickBot="1" x14ac:dyDescent="0.3">
      <c r="A10" s="312"/>
      <c r="B10" s="313"/>
      <c r="C10" s="318" t="s">
        <v>138</v>
      </c>
      <c r="D10" s="319"/>
      <c r="E10" s="176" t="str">
        <f>IF(résultats!F16=0,"",résultats!F16)</f>
        <v/>
      </c>
      <c r="G10" s="307"/>
      <c r="H10" s="307"/>
      <c r="I10" s="307"/>
    </row>
    <row r="11" spans="1:9" ht="15" customHeight="1" x14ac:dyDescent="0.25">
      <c r="A11" s="324" t="s">
        <v>121</v>
      </c>
      <c r="B11" s="309"/>
      <c r="C11" s="320" t="s">
        <v>130</v>
      </c>
      <c r="D11" s="321"/>
      <c r="E11" s="181" t="str">
        <f>IF(résultats!F19=0,"",résultats!F19)</f>
        <v/>
      </c>
      <c r="G11" s="307"/>
      <c r="H11" s="307"/>
      <c r="I11" s="307"/>
    </row>
    <row r="12" spans="1:9" ht="15" customHeight="1" x14ac:dyDescent="0.25">
      <c r="A12" s="310"/>
      <c r="B12" s="311"/>
      <c r="C12" s="322" t="s">
        <v>131</v>
      </c>
      <c r="D12" s="323"/>
      <c r="E12" s="175" t="str">
        <f>IF(résultats!F20=0,"",résultats!F20)</f>
        <v/>
      </c>
      <c r="G12" s="307"/>
      <c r="H12" s="307"/>
      <c r="I12" s="307"/>
    </row>
    <row r="13" spans="1:9" ht="15" customHeight="1" x14ac:dyDescent="0.25">
      <c r="A13" s="310"/>
      <c r="B13" s="311"/>
      <c r="C13" s="316" t="s">
        <v>132</v>
      </c>
      <c r="D13" s="317"/>
      <c r="E13" s="175" t="str">
        <f>IF(résultats!F21=0,"",résultats!F21)</f>
        <v/>
      </c>
      <c r="G13" s="307"/>
      <c r="H13" s="307"/>
      <c r="I13" s="307"/>
    </row>
    <row r="14" spans="1:9" ht="15.75" customHeight="1" thickBot="1" x14ac:dyDescent="0.3">
      <c r="A14" s="312"/>
      <c r="B14" s="313"/>
      <c r="C14" s="318" t="s">
        <v>138</v>
      </c>
      <c r="D14" s="319"/>
      <c r="E14" s="176" t="str">
        <f>IF(résultats!F22=0,"",résultats!F22)</f>
        <v/>
      </c>
      <c r="G14" s="185"/>
      <c r="H14" s="185"/>
      <c r="I14" s="185"/>
    </row>
    <row r="15" spans="1:9" ht="15" customHeight="1" x14ac:dyDescent="0.25">
      <c r="A15" s="308" t="s">
        <v>123</v>
      </c>
      <c r="B15" s="309"/>
      <c r="C15" s="320" t="s">
        <v>130</v>
      </c>
      <c r="D15" s="321"/>
      <c r="E15" s="174" t="str">
        <f>IF(résultats!F25=0,"",résultats!F25)</f>
        <v/>
      </c>
      <c r="G15" s="185"/>
      <c r="H15" s="185"/>
      <c r="I15" s="185"/>
    </row>
    <row r="16" spans="1:9" ht="15" customHeight="1" x14ac:dyDescent="0.25">
      <c r="A16" s="310"/>
      <c r="B16" s="311"/>
      <c r="C16" s="322" t="s">
        <v>131</v>
      </c>
      <c r="D16" s="323"/>
      <c r="E16" s="175" t="str">
        <f>IF(résultats!F26=0,"",résultats!F26)</f>
        <v/>
      </c>
      <c r="G16" s="185"/>
      <c r="H16" s="185"/>
      <c r="I16" s="185"/>
    </row>
    <row r="17" spans="1:9" ht="15" customHeight="1" x14ac:dyDescent="0.25">
      <c r="A17" s="310"/>
      <c r="B17" s="311"/>
      <c r="C17" s="316" t="s">
        <v>132</v>
      </c>
      <c r="D17" s="317"/>
      <c r="E17" s="175" t="str">
        <f>IF(résultats!F27=0,"",résultats!F27)</f>
        <v/>
      </c>
      <c r="G17" s="185"/>
      <c r="H17" s="185"/>
      <c r="I17" s="185"/>
    </row>
    <row r="18" spans="1:9" ht="15.75" customHeight="1" thickBot="1" x14ac:dyDescent="0.3">
      <c r="A18" s="312"/>
      <c r="B18" s="313"/>
      <c r="C18" s="318" t="s">
        <v>138</v>
      </c>
      <c r="D18" s="319"/>
      <c r="E18" s="176" t="str">
        <f>IF(résultats!F28=0,"",résultats!F28)</f>
        <v/>
      </c>
    </row>
    <row r="19" spans="1:9" ht="15" customHeight="1" x14ac:dyDescent="0.25">
      <c r="A19" s="314" t="s">
        <v>124</v>
      </c>
      <c r="B19" s="309"/>
      <c r="C19" s="320" t="s">
        <v>130</v>
      </c>
      <c r="D19" s="321"/>
      <c r="E19" s="174" t="str">
        <f>IF(résultats!F31=0,"",résultats!F31)</f>
        <v/>
      </c>
    </row>
    <row r="20" spans="1:9" ht="15" customHeight="1" x14ac:dyDescent="0.25">
      <c r="A20" s="310"/>
      <c r="B20" s="311"/>
      <c r="C20" s="322" t="s">
        <v>131</v>
      </c>
      <c r="D20" s="323"/>
      <c r="E20" s="175" t="str">
        <f>IF(résultats!F32=0,"",résultats!F32)</f>
        <v/>
      </c>
    </row>
    <row r="21" spans="1:9" ht="15" customHeight="1" x14ac:dyDescent="0.25">
      <c r="A21" s="310"/>
      <c r="B21" s="311"/>
      <c r="C21" s="316" t="s">
        <v>132</v>
      </c>
      <c r="D21" s="317"/>
      <c r="E21" s="175" t="str">
        <f>IF(résultats!F33=0,"",résultats!F33)</f>
        <v/>
      </c>
    </row>
    <row r="22" spans="1:9" ht="15.75" customHeight="1" thickBot="1" x14ac:dyDescent="0.3">
      <c r="A22" s="312"/>
      <c r="B22" s="313"/>
      <c r="C22" s="318" t="s">
        <v>138</v>
      </c>
      <c r="D22" s="319"/>
      <c r="E22" s="176" t="str">
        <f>IF(résultats!F34=0,"",résultats!F34)</f>
        <v/>
      </c>
    </row>
    <row r="23" spans="1:9" ht="15" customHeight="1" x14ac:dyDescent="0.25">
      <c r="A23" s="315" t="s">
        <v>125</v>
      </c>
      <c r="B23" s="309"/>
      <c r="C23" s="320" t="s">
        <v>130</v>
      </c>
      <c r="D23" s="321"/>
      <c r="E23" s="174" t="str">
        <f>IF(résultats!F37=0,"",résultats!F37)</f>
        <v/>
      </c>
    </row>
    <row r="24" spans="1:9" ht="15" customHeight="1" x14ac:dyDescent="0.25">
      <c r="A24" s="310"/>
      <c r="B24" s="311"/>
      <c r="C24" s="322" t="s">
        <v>131</v>
      </c>
      <c r="D24" s="323"/>
      <c r="E24" s="175" t="str">
        <f>IF(résultats!F38=0,"",résultats!F38)</f>
        <v/>
      </c>
    </row>
    <row r="25" spans="1:9" ht="15" customHeight="1" x14ac:dyDescent="0.25">
      <c r="A25" s="310"/>
      <c r="B25" s="311"/>
      <c r="C25" s="316" t="s">
        <v>132</v>
      </c>
      <c r="D25" s="317"/>
      <c r="E25" s="175" t="str">
        <f>IF(résultats!F39=0,"",résultats!F39)</f>
        <v/>
      </c>
    </row>
    <row r="26" spans="1:9" ht="15.75" customHeight="1" thickBot="1" x14ac:dyDescent="0.3">
      <c r="A26" s="312"/>
      <c r="B26" s="313"/>
      <c r="C26" s="318" t="s">
        <v>138</v>
      </c>
      <c r="D26" s="319"/>
      <c r="E26" s="176" t="str">
        <f>IF(résultats!F40=0,"",résultats!F40)</f>
        <v/>
      </c>
    </row>
  </sheetData>
  <sheetProtection selectLockedCells="1"/>
  <mergeCells count="32">
    <mergeCell ref="A3:B6"/>
    <mergeCell ref="C3:D3"/>
    <mergeCell ref="C4:D4"/>
    <mergeCell ref="C5:D5"/>
    <mergeCell ref="C6:D6"/>
    <mergeCell ref="C22:D22"/>
    <mergeCell ref="A7:B10"/>
    <mergeCell ref="C7:D7"/>
    <mergeCell ref="C8:D8"/>
    <mergeCell ref="C9:D9"/>
    <mergeCell ref="C10:D10"/>
    <mergeCell ref="A11:B14"/>
    <mergeCell ref="C11:D11"/>
    <mergeCell ref="C12:D12"/>
    <mergeCell ref="C13:D13"/>
    <mergeCell ref="C14:D14"/>
    <mergeCell ref="G3:I4"/>
    <mergeCell ref="G6:I17"/>
    <mergeCell ref="A23:B26"/>
    <mergeCell ref="C23:D23"/>
    <mergeCell ref="C24:D24"/>
    <mergeCell ref="C25:D25"/>
    <mergeCell ref="C26:D26"/>
    <mergeCell ref="A15:B18"/>
    <mergeCell ref="C15:D15"/>
    <mergeCell ref="C16:D16"/>
    <mergeCell ref="C17:D17"/>
    <mergeCell ref="C18:D18"/>
    <mergeCell ref="A19:B22"/>
    <mergeCell ref="C19:D19"/>
    <mergeCell ref="C20:D20"/>
    <mergeCell ref="C21:D21"/>
  </mergeCells>
  <hyperlinks>
    <hyperlink ref="G3:I4" location="Synthèses!A1" display="Retour à l'onglet &quot;Synthèses&quot;"/>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6:H59"/>
  <sheetViews>
    <sheetView showGridLines="0" tabSelected="1" workbookViewId="0">
      <selection activeCell="G22" sqref="G22"/>
    </sheetView>
  </sheetViews>
  <sheetFormatPr baseColWidth="10" defaultRowHeight="15" x14ac:dyDescent="0.25"/>
  <cols>
    <col min="1" max="1" width="45.85546875" style="8" customWidth="1"/>
    <col min="2" max="3" width="11.42578125" style="8"/>
    <col min="4" max="8" width="22.28515625" style="8" customWidth="1"/>
    <col min="9" max="16384" width="11.42578125" style="8"/>
  </cols>
  <sheetData>
    <row r="6" spans="2:8" x14ac:dyDescent="0.25">
      <c r="B6" s="199" t="s">
        <v>187</v>
      </c>
      <c r="C6" s="199"/>
      <c r="D6" s="199"/>
      <c r="E6" s="199"/>
      <c r="F6" s="199"/>
      <c r="G6" s="199"/>
    </row>
    <row r="7" spans="2:8" x14ac:dyDescent="0.25">
      <c r="B7" s="199"/>
      <c r="C7" s="199"/>
      <c r="D7" s="199"/>
      <c r="E7" s="199"/>
      <c r="F7" s="199"/>
      <c r="G7" s="199"/>
    </row>
    <row r="8" spans="2:8" x14ac:dyDescent="0.25">
      <c r="B8" s="199"/>
      <c r="C8" s="199"/>
      <c r="D8" s="199"/>
      <c r="E8" s="199"/>
      <c r="F8" s="199"/>
      <c r="G8" s="199"/>
    </row>
    <row r="9" spans="2:8" ht="21.75" customHeight="1" x14ac:dyDescent="0.25">
      <c r="B9" s="200" t="s">
        <v>179</v>
      </c>
      <c r="C9" s="200"/>
      <c r="D9" s="200"/>
      <c r="E9" s="200"/>
      <c r="F9" s="200"/>
      <c r="G9" s="200"/>
    </row>
    <row r="11" spans="2:8" x14ac:dyDescent="0.25">
      <c r="B11" s="200" t="s">
        <v>105</v>
      </c>
      <c r="C11" s="200"/>
      <c r="D11" s="200"/>
      <c r="E11" s="200"/>
      <c r="F11" s="200"/>
      <c r="G11" s="200"/>
    </row>
    <row r="13" spans="2:8" x14ac:dyDescent="0.25">
      <c r="B13" s="185" t="s">
        <v>197</v>
      </c>
      <c r="C13" s="185"/>
      <c r="D13" s="185"/>
      <c r="E13" s="185"/>
      <c r="F13" s="185"/>
      <c r="G13" s="185"/>
      <c r="H13" s="185"/>
    </row>
    <row r="14" spans="2:8" x14ac:dyDescent="0.25">
      <c r="B14" s="185"/>
      <c r="C14" s="185"/>
      <c r="D14" s="185"/>
      <c r="E14" s="185"/>
      <c r="F14" s="185"/>
      <c r="G14" s="185"/>
      <c r="H14" s="185"/>
    </row>
    <row r="15" spans="2:8" x14ac:dyDescent="0.25">
      <c r="B15" s="185"/>
      <c r="C15" s="185"/>
      <c r="D15" s="185"/>
      <c r="E15" s="185"/>
      <c r="F15" s="185"/>
      <c r="G15" s="185"/>
      <c r="H15" s="185"/>
    </row>
    <row r="16" spans="2:8" ht="45.75" customHeight="1" x14ac:dyDescent="0.25">
      <c r="B16" s="185" t="s">
        <v>183</v>
      </c>
      <c r="C16" s="185"/>
      <c r="D16" s="185"/>
      <c r="E16" s="185"/>
      <c r="F16" s="185"/>
      <c r="G16" s="185"/>
      <c r="H16" s="185"/>
    </row>
    <row r="17" spans="2:8" x14ac:dyDescent="0.25">
      <c r="B17" s="166"/>
      <c r="C17" s="166"/>
      <c r="D17" s="166"/>
      <c r="E17" s="166"/>
      <c r="F17" s="166"/>
      <c r="G17" s="166"/>
      <c r="H17" s="166"/>
    </row>
    <row r="18" spans="2:8" x14ac:dyDescent="0.25">
      <c r="B18" s="185" t="s">
        <v>108</v>
      </c>
      <c r="C18" s="185"/>
      <c r="D18" s="185"/>
      <c r="E18" s="185"/>
      <c r="F18" s="185"/>
      <c r="G18" s="185"/>
      <c r="H18" s="185"/>
    </row>
    <row r="19" spans="2:8" x14ac:dyDescent="0.25">
      <c r="B19" s="166"/>
      <c r="C19" s="166"/>
      <c r="D19" s="166"/>
      <c r="E19" s="166"/>
      <c r="F19" s="166"/>
      <c r="G19" s="166"/>
      <c r="H19" s="166"/>
    </row>
    <row r="20" spans="2:8" x14ac:dyDescent="0.25">
      <c r="B20" s="197" t="s">
        <v>107</v>
      </c>
      <c r="C20" s="197"/>
      <c r="D20" s="24" t="s">
        <v>45</v>
      </c>
      <c r="E20" s="185" t="s">
        <v>126</v>
      </c>
      <c r="F20" s="185"/>
      <c r="G20" s="185"/>
      <c r="H20" s="185"/>
    </row>
    <row r="21" spans="2:8" x14ac:dyDescent="0.25">
      <c r="B21" s="166"/>
      <c r="C21" s="166"/>
      <c r="D21" s="23" t="s">
        <v>46</v>
      </c>
      <c r="E21" s="185" t="s">
        <v>129</v>
      </c>
      <c r="F21" s="185"/>
      <c r="G21" s="185"/>
      <c r="H21" s="185"/>
    </row>
    <row r="22" spans="2:8" x14ac:dyDescent="0.25">
      <c r="B22" s="166"/>
      <c r="C22" s="166"/>
      <c r="D22" s="166"/>
      <c r="E22" s="166"/>
      <c r="F22" s="166"/>
      <c r="G22" s="166"/>
      <c r="H22" s="166"/>
    </row>
    <row r="23" spans="2:8" x14ac:dyDescent="0.25">
      <c r="B23" s="166"/>
      <c r="C23" s="166"/>
      <c r="D23" s="31" t="s">
        <v>22</v>
      </c>
      <c r="E23" s="185" t="s">
        <v>126</v>
      </c>
      <c r="F23" s="185"/>
      <c r="G23" s="185"/>
      <c r="H23" s="185"/>
    </row>
    <row r="24" spans="2:8" x14ac:dyDescent="0.25">
      <c r="B24" s="166"/>
      <c r="C24" s="166"/>
      <c r="D24" s="30" t="s">
        <v>20</v>
      </c>
      <c r="E24" s="185" t="s">
        <v>127</v>
      </c>
      <c r="F24" s="185"/>
      <c r="G24" s="185"/>
      <c r="H24" s="185"/>
    </row>
    <row r="25" spans="2:8" x14ac:dyDescent="0.25">
      <c r="B25" s="166"/>
      <c r="C25" s="166"/>
      <c r="D25" s="29" t="s">
        <v>21</v>
      </c>
      <c r="E25" s="185" t="s">
        <v>128</v>
      </c>
      <c r="F25" s="185"/>
      <c r="G25" s="185"/>
      <c r="H25" s="185"/>
    </row>
    <row r="26" spans="2:8" x14ac:dyDescent="0.25">
      <c r="B26" s="166"/>
      <c r="C26" s="166"/>
      <c r="D26" s="28" t="s">
        <v>19</v>
      </c>
      <c r="E26" s="185" t="s">
        <v>129</v>
      </c>
      <c r="F26" s="185"/>
      <c r="G26" s="185"/>
      <c r="H26" s="185"/>
    </row>
    <row r="27" spans="2:8" x14ac:dyDescent="0.25">
      <c r="B27" s="166"/>
      <c r="C27" s="166"/>
      <c r="D27" s="166"/>
      <c r="E27" s="166"/>
      <c r="F27" s="166"/>
      <c r="G27" s="166"/>
      <c r="H27" s="166"/>
    </row>
    <row r="28" spans="2:8" x14ac:dyDescent="0.25">
      <c r="B28" s="166"/>
      <c r="C28" s="166"/>
      <c r="D28" s="168" t="s">
        <v>117</v>
      </c>
      <c r="E28" s="185" t="s">
        <v>109</v>
      </c>
      <c r="F28" s="185"/>
      <c r="G28" s="185"/>
      <c r="H28" s="185"/>
    </row>
    <row r="29" spans="2:8" x14ac:dyDescent="0.25">
      <c r="B29" s="166"/>
      <c r="C29" s="166"/>
      <c r="D29" s="114"/>
      <c r="E29" s="166"/>
      <c r="F29" s="166"/>
      <c r="G29" s="166"/>
      <c r="H29" s="166"/>
    </row>
    <row r="30" spans="2:8" x14ac:dyDescent="0.25">
      <c r="B30" s="185" t="s">
        <v>146</v>
      </c>
      <c r="C30" s="185"/>
      <c r="D30" s="185"/>
      <c r="E30" s="185"/>
      <c r="F30" s="185"/>
      <c r="G30" s="185"/>
      <c r="H30" s="185"/>
    </row>
    <row r="31" spans="2:8" x14ac:dyDescent="0.25">
      <c r="B31" s="166"/>
      <c r="C31" s="166"/>
      <c r="D31" s="166"/>
      <c r="E31" s="166"/>
      <c r="F31" s="166"/>
      <c r="G31" s="166"/>
      <c r="H31" s="166"/>
    </row>
    <row r="32" spans="2:8" x14ac:dyDescent="0.25">
      <c r="B32" s="198" t="s">
        <v>106</v>
      </c>
      <c r="C32" s="198"/>
      <c r="D32" s="198"/>
      <c r="E32" s="190" t="s">
        <v>151</v>
      </c>
      <c r="F32" s="190"/>
      <c r="G32" s="190"/>
      <c r="H32" s="190"/>
    </row>
    <row r="33" spans="2:8" x14ac:dyDescent="0.25">
      <c r="B33" s="196" t="s">
        <v>110</v>
      </c>
      <c r="C33" s="196"/>
      <c r="D33" s="196"/>
      <c r="E33" s="190" t="s">
        <v>114</v>
      </c>
      <c r="F33" s="190"/>
    </row>
    <row r="34" spans="2:8" x14ac:dyDescent="0.25">
      <c r="B34" s="193" t="s">
        <v>99</v>
      </c>
      <c r="C34" s="193"/>
      <c r="D34" s="193"/>
      <c r="E34" s="190" t="s">
        <v>114</v>
      </c>
      <c r="F34" s="190"/>
    </row>
    <row r="35" spans="2:8" x14ac:dyDescent="0.25">
      <c r="B35" s="194" t="s">
        <v>10</v>
      </c>
      <c r="C35" s="194"/>
      <c r="D35" s="194"/>
      <c r="E35" s="190" t="s">
        <v>114</v>
      </c>
      <c r="F35" s="190"/>
    </row>
    <row r="36" spans="2:8" x14ac:dyDescent="0.25">
      <c r="B36" s="195" t="s">
        <v>111</v>
      </c>
      <c r="C36" s="195"/>
      <c r="D36" s="195"/>
      <c r="E36" s="190" t="s">
        <v>114</v>
      </c>
      <c r="F36" s="190"/>
    </row>
    <row r="37" spans="2:8" x14ac:dyDescent="0.25">
      <c r="B37" s="189" t="s">
        <v>112</v>
      </c>
      <c r="C37" s="189"/>
      <c r="D37" s="189"/>
      <c r="E37" s="190" t="s">
        <v>114</v>
      </c>
      <c r="F37" s="190"/>
    </row>
    <row r="38" spans="2:8" x14ac:dyDescent="0.25">
      <c r="B38" s="191" t="s">
        <v>113</v>
      </c>
      <c r="C38" s="191"/>
      <c r="D38" s="191"/>
      <c r="E38" s="190" t="s">
        <v>114</v>
      </c>
      <c r="F38" s="190"/>
    </row>
    <row r="39" spans="2:8" s="34" customFormat="1" x14ac:dyDescent="0.25">
      <c r="B39" s="32"/>
      <c r="C39" s="32"/>
      <c r="D39" s="32"/>
      <c r="E39" s="33"/>
    </row>
    <row r="40" spans="2:8" x14ac:dyDescent="0.25">
      <c r="B40" s="187" t="s">
        <v>148</v>
      </c>
      <c r="C40" s="187"/>
      <c r="D40" s="187"/>
      <c r="E40" s="185" t="s">
        <v>185</v>
      </c>
      <c r="F40" s="185"/>
      <c r="G40" s="185"/>
      <c r="H40" s="166"/>
    </row>
    <row r="41" spans="2:8" x14ac:dyDescent="0.25">
      <c r="B41" s="183"/>
      <c r="C41" s="183"/>
      <c r="D41" s="183"/>
      <c r="E41" s="169"/>
      <c r="F41" s="169"/>
      <c r="G41" s="169"/>
      <c r="H41" s="169"/>
    </row>
    <row r="42" spans="2:8" x14ac:dyDescent="0.25">
      <c r="B42" s="192" t="s">
        <v>115</v>
      </c>
      <c r="C42" s="192"/>
      <c r="D42" s="192"/>
      <c r="E42" s="185" t="s">
        <v>149</v>
      </c>
      <c r="F42" s="185"/>
      <c r="G42" s="185"/>
      <c r="H42" s="166"/>
    </row>
    <row r="43" spans="2:8" x14ac:dyDescent="0.25">
      <c r="E43" s="186" t="s">
        <v>150</v>
      </c>
      <c r="F43" s="185"/>
      <c r="G43" s="185"/>
      <c r="H43" s="166"/>
    </row>
    <row r="44" spans="2:8" x14ac:dyDescent="0.25">
      <c r="E44" s="166"/>
      <c r="F44" s="166"/>
      <c r="G44" s="166"/>
      <c r="H44" s="166"/>
    </row>
    <row r="46" spans="2:8" x14ac:dyDescent="0.25">
      <c r="B46" s="188" t="s">
        <v>116</v>
      </c>
      <c r="C46" s="188"/>
      <c r="D46" s="185" t="s">
        <v>180</v>
      </c>
      <c r="E46" s="185"/>
      <c r="F46" s="185"/>
      <c r="G46" s="185"/>
      <c r="H46" s="185"/>
    </row>
    <row r="49" spans="2:8" x14ac:dyDescent="0.25">
      <c r="B49" s="185" t="s">
        <v>184</v>
      </c>
      <c r="C49" s="185"/>
      <c r="D49" s="185"/>
      <c r="E49" s="185"/>
      <c r="F49" s="185"/>
      <c r="G49" s="185"/>
      <c r="H49" s="185"/>
    </row>
    <row r="50" spans="2:8" x14ac:dyDescent="0.25">
      <c r="B50" s="185"/>
      <c r="C50" s="185"/>
      <c r="D50" s="185"/>
      <c r="E50" s="185"/>
      <c r="F50" s="185"/>
      <c r="G50" s="185"/>
      <c r="H50" s="185"/>
    </row>
    <row r="51" spans="2:8" x14ac:dyDescent="0.25">
      <c r="B51" s="185"/>
      <c r="C51" s="185"/>
      <c r="D51" s="185"/>
      <c r="E51" s="185"/>
      <c r="F51" s="185"/>
      <c r="G51" s="185"/>
      <c r="H51" s="185"/>
    </row>
    <row r="53" spans="2:8" x14ac:dyDescent="0.25">
      <c r="B53" s="185" t="s">
        <v>186</v>
      </c>
      <c r="C53" s="185"/>
      <c r="D53" s="185"/>
      <c r="E53" s="185"/>
      <c r="F53" s="185"/>
      <c r="G53" s="185"/>
      <c r="H53" s="185"/>
    </row>
    <row r="54" spans="2:8" x14ac:dyDescent="0.25">
      <c r="B54" s="185"/>
      <c r="C54" s="185"/>
      <c r="D54" s="185"/>
      <c r="E54" s="185"/>
      <c r="F54" s="185"/>
      <c r="G54" s="185"/>
      <c r="H54" s="185"/>
    </row>
    <row r="55" spans="2:8" x14ac:dyDescent="0.25">
      <c r="B55" s="185"/>
      <c r="C55" s="185"/>
      <c r="D55" s="185"/>
      <c r="E55" s="185"/>
      <c r="F55" s="185"/>
      <c r="G55" s="185"/>
      <c r="H55" s="185"/>
    </row>
    <row r="57" spans="2:8" x14ac:dyDescent="0.25">
      <c r="B57" s="185" t="s">
        <v>181</v>
      </c>
      <c r="C57" s="185"/>
      <c r="D57" s="185"/>
      <c r="E57" s="185"/>
      <c r="F57" s="185"/>
      <c r="G57" s="185"/>
      <c r="H57" s="185"/>
    </row>
    <row r="58" spans="2:8" x14ac:dyDescent="0.25">
      <c r="B58" s="185"/>
      <c r="C58" s="185"/>
      <c r="D58" s="185"/>
      <c r="E58" s="185"/>
      <c r="F58" s="185"/>
      <c r="G58" s="185"/>
      <c r="H58" s="185"/>
    </row>
    <row r="59" spans="2:8" x14ac:dyDescent="0.25">
      <c r="B59" s="185"/>
      <c r="C59" s="185"/>
      <c r="D59" s="185"/>
      <c r="E59" s="185"/>
      <c r="F59" s="185"/>
      <c r="G59" s="185"/>
      <c r="H59" s="185"/>
    </row>
  </sheetData>
  <sheetProtection selectLockedCells="1" selectUnlockedCells="1"/>
  <mergeCells count="39">
    <mergeCell ref="B6:G8"/>
    <mergeCell ref="B9:G9"/>
    <mergeCell ref="B11:G11"/>
    <mergeCell ref="B16:H16"/>
    <mergeCell ref="B18:H18"/>
    <mergeCell ref="B33:D33"/>
    <mergeCell ref="E33:F33"/>
    <mergeCell ref="B20:C20"/>
    <mergeCell ref="E20:H20"/>
    <mergeCell ref="E21:H21"/>
    <mergeCell ref="E23:H23"/>
    <mergeCell ref="E24:H24"/>
    <mergeCell ref="E25:H25"/>
    <mergeCell ref="E26:H26"/>
    <mergeCell ref="E28:H28"/>
    <mergeCell ref="B30:H30"/>
    <mergeCell ref="B32:D32"/>
    <mergeCell ref="E32:H32"/>
    <mergeCell ref="E34:F34"/>
    <mergeCell ref="B35:D35"/>
    <mergeCell ref="E35:F35"/>
    <mergeCell ref="B36:D36"/>
    <mergeCell ref="E36:F36"/>
    <mergeCell ref="B49:H51"/>
    <mergeCell ref="B53:H55"/>
    <mergeCell ref="B57:H59"/>
    <mergeCell ref="B13:H15"/>
    <mergeCell ref="E43:G43"/>
    <mergeCell ref="B40:D40"/>
    <mergeCell ref="E40:G40"/>
    <mergeCell ref="B46:C46"/>
    <mergeCell ref="D46:H46"/>
    <mergeCell ref="B37:D37"/>
    <mergeCell ref="E37:F37"/>
    <mergeCell ref="B38:D38"/>
    <mergeCell ref="E38:F38"/>
    <mergeCell ref="B42:D42"/>
    <mergeCell ref="E42:G42"/>
    <mergeCell ref="B34:D34"/>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9" tint="0.79998168889431442"/>
  </sheetPr>
  <dimension ref="A1:I26"/>
  <sheetViews>
    <sheetView workbookViewId="0">
      <selection activeCell="O1" sqref="O1:Q2"/>
    </sheetView>
  </sheetViews>
  <sheetFormatPr baseColWidth="10" defaultRowHeight="15" x14ac:dyDescent="0.25"/>
  <cols>
    <col min="4" max="4" width="25" customWidth="1"/>
    <col min="5" max="5" width="14.140625" customWidth="1"/>
  </cols>
  <sheetData>
    <row r="1" spans="1:9" ht="135" x14ac:dyDescent="0.25">
      <c r="B1" s="141"/>
      <c r="C1" s="141"/>
      <c r="D1" s="141"/>
      <c r="E1" s="173" t="str">
        <f>' identification SSIAD'!H2</f>
        <v>Le n° de dossier et la dernière date d'évaluation doivent être complétées pour générer un nom de fichier valide</v>
      </c>
    </row>
    <row r="2" spans="1:9" ht="15.75" thickBot="1" x14ac:dyDescent="0.3">
      <c r="E2" s="138" t="str">
        <f>résultats!H5</f>
        <v/>
      </c>
    </row>
    <row r="3" spans="1:9" x14ac:dyDescent="0.25">
      <c r="A3" s="325" t="s">
        <v>120</v>
      </c>
      <c r="B3" s="309"/>
      <c r="C3" s="320" t="s">
        <v>130</v>
      </c>
      <c r="D3" s="321"/>
      <c r="E3" s="174" t="str">
        <f>IF(résultats!H7=0,"",résultats!H7)</f>
        <v/>
      </c>
      <c r="G3" s="266" t="s">
        <v>164</v>
      </c>
      <c r="H3" s="267"/>
      <c r="I3" s="268"/>
    </row>
    <row r="4" spans="1:9" ht="15.75" thickBot="1" x14ac:dyDescent="0.3">
      <c r="A4" s="310"/>
      <c r="B4" s="311"/>
      <c r="C4" s="327" t="s">
        <v>131</v>
      </c>
      <c r="D4" s="328"/>
      <c r="E4" s="175" t="str">
        <f>IF(résultats!H8=0,"",résultats!H8)</f>
        <v/>
      </c>
      <c r="G4" s="269"/>
      <c r="H4" s="270"/>
      <c r="I4" s="271"/>
    </row>
    <row r="5" spans="1:9" x14ac:dyDescent="0.25">
      <c r="A5" s="310"/>
      <c r="B5" s="311"/>
      <c r="C5" s="329" t="s">
        <v>132</v>
      </c>
      <c r="D5" s="330"/>
      <c r="E5" s="175" t="str">
        <f>IF(résultats!H9=0,"",résultats!H9)</f>
        <v/>
      </c>
    </row>
    <row r="6" spans="1:9" ht="15.75" thickBot="1" x14ac:dyDescent="0.3">
      <c r="A6" s="312"/>
      <c r="B6" s="313"/>
      <c r="C6" s="331" t="s">
        <v>138</v>
      </c>
      <c r="D6" s="332"/>
      <c r="E6" s="176" t="str">
        <f>IF(résultats!H10=0,"",résultats!H10)</f>
        <v/>
      </c>
      <c r="G6" s="307" t="s">
        <v>178</v>
      </c>
      <c r="H6" s="307"/>
      <c r="I6" s="307"/>
    </row>
    <row r="7" spans="1:9" ht="15" customHeight="1" x14ac:dyDescent="0.25">
      <c r="A7" s="326" t="s">
        <v>122</v>
      </c>
      <c r="B7" s="309"/>
      <c r="C7" s="320" t="s">
        <v>130</v>
      </c>
      <c r="D7" s="321"/>
      <c r="E7" s="177" t="str">
        <f>IF(résultats!H13=0,"",résultats!H13)</f>
        <v/>
      </c>
      <c r="G7" s="307"/>
      <c r="H7" s="307"/>
      <c r="I7" s="307"/>
    </row>
    <row r="8" spans="1:9" ht="15" customHeight="1" x14ac:dyDescent="0.25">
      <c r="A8" s="310"/>
      <c r="B8" s="311"/>
      <c r="C8" s="322" t="s">
        <v>131</v>
      </c>
      <c r="D8" s="323"/>
      <c r="E8" s="178" t="str">
        <f>IF(résultats!H14=0,"",résultats!H14)</f>
        <v/>
      </c>
      <c r="G8" s="307"/>
      <c r="H8" s="307"/>
      <c r="I8" s="307"/>
    </row>
    <row r="9" spans="1:9" ht="15" customHeight="1" x14ac:dyDescent="0.25">
      <c r="A9" s="310"/>
      <c r="B9" s="311"/>
      <c r="C9" s="316" t="s">
        <v>132</v>
      </c>
      <c r="D9" s="317"/>
      <c r="E9" s="178" t="str">
        <f>IF(résultats!H15=0,"",résultats!H15)</f>
        <v/>
      </c>
      <c r="G9" s="307"/>
      <c r="H9" s="307"/>
      <c r="I9" s="307"/>
    </row>
    <row r="10" spans="1:9" ht="15.75" customHeight="1" thickBot="1" x14ac:dyDescent="0.3">
      <c r="A10" s="312"/>
      <c r="B10" s="313"/>
      <c r="C10" s="318" t="s">
        <v>138</v>
      </c>
      <c r="D10" s="319"/>
      <c r="E10" s="179" t="str">
        <f>IF(résultats!H16=0,"",résultats!H16)</f>
        <v/>
      </c>
      <c r="G10" s="307"/>
      <c r="H10" s="307"/>
      <c r="I10" s="307"/>
    </row>
    <row r="11" spans="1:9" ht="15" customHeight="1" x14ac:dyDescent="0.25">
      <c r="A11" s="324" t="s">
        <v>121</v>
      </c>
      <c r="B11" s="309"/>
      <c r="C11" s="320" t="s">
        <v>130</v>
      </c>
      <c r="D11" s="321"/>
      <c r="E11" s="174" t="str">
        <f>IF(résultats!H19=0,"",résultats!H19)</f>
        <v/>
      </c>
      <c r="G11" s="307"/>
      <c r="H11" s="307"/>
      <c r="I11" s="307"/>
    </row>
    <row r="12" spans="1:9" ht="15" customHeight="1" x14ac:dyDescent="0.25">
      <c r="A12" s="310"/>
      <c r="B12" s="311"/>
      <c r="C12" s="322" t="s">
        <v>131</v>
      </c>
      <c r="D12" s="323"/>
      <c r="E12" s="175" t="str">
        <f>IF(résultats!H20=0,"",résultats!H20)</f>
        <v/>
      </c>
      <c r="G12" s="307"/>
      <c r="H12" s="307"/>
      <c r="I12" s="307"/>
    </row>
    <row r="13" spans="1:9" ht="15" customHeight="1" x14ac:dyDescent="0.25">
      <c r="A13" s="310"/>
      <c r="B13" s="311"/>
      <c r="C13" s="316" t="s">
        <v>132</v>
      </c>
      <c r="D13" s="317"/>
      <c r="E13" s="175" t="str">
        <f>IF(résultats!H21=0,"",résultats!H21)</f>
        <v/>
      </c>
      <c r="G13" s="307"/>
      <c r="H13" s="307"/>
      <c r="I13" s="307"/>
    </row>
    <row r="14" spans="1:9" ht="15.75" customHeight="1" thickBot="1" x14ac:dyDescent="0.3">
      <c r="A14" s="312"/>
      <c r="B14" s="313"/>
      <c r="C14" s="318" t="s">
        <v>138</v>
      </c>
      <c r="D14" s="319"/>
      <c r="E14" s="176" t="str">
        <f>IF(résultats!H22=0,"",résultats!H22)</f>
        <v/>
      </c>
      <c r="G14" s="185"/>
      <c r="H14" s="185"/>
      <c r="I14" s="185"/>
    </row>
    <row r="15" spans="1:9" ht="15" customHeight="1" x14ac:dyDescent="0.25">
      <c r="A15" s="308" t="s">
        <v>123</v>
      </c>
      <c r="B15" s="309"/>
      <c r="C15" s="320" t="s">
        <v>130</v>
      </c>
      <c r="D15" s="321"/>
      <c r="E15" s="174" t="str">
        <f>IF(résultats!H25=0,"",résultats!H25)</f>
        <v/>
      </c>
      <c r="G15" s="185"/>
      <c r="H15" s="185"/>
      <c r="I15" s="185"/>
    </row>
    <row r="16" spans="1:9" ht="15" customHeight="1" x14ac:dyDescent="0.25">
      <c r="A16" s="310"/>
      <c r="B16" s="311"/>
      <c r="C16" s="322" t="s">
        <v>131</v>
      </c>
      <c r="D16" s="323"/>
      <c r="E16" s="175" t="str">
        <f>IF(résultats!H26=0,"",résultats!H26)</f>
        <v/>
      </c>
      <c r="G16" s="185"/>
      <c r="H16" s="185"/>
      <c r="I16" s="185"/>
    </row>
    <row r="17" spans="1:9" ht="15" customHeight="1" x14ac:dyDescent="0.25">
      <c r="A17" s="310"/>
      <c r="B17" s="311"/>
      <c r="C17" s="316" t="s">
        <v>132</v>
      </c>
      <c r="D17" s="317"/>
      <c r="E17" s="175" t="str">
        <f>IF(résultats!H27=0,"",résultats!H27)</f>
        <v/>
      </c>
      <c r="G17" s="185"/>
      <c r="H17" s="185"/>
      <c r="I17" s="185"/>
    </row>
    <row r="18" spans="1:9" ht="15.75" customHeight="1" thickBot="1" x14ac:dyDescent="0.3">
      <c r="A18" s="312"/>
      <c r="B18" s="313"/>
      <c r="C18" s="318" t="s">
        <v>138</v>
      </c>
      <c r="D18" s="319"/>
      <c r="E18" s="176" t="str">
        <f>IF(résultats!H28=0,"",résultats!H28)</f>
        <v/>
      </c>
    </row>
    <row r="19" spans="1:9" ht="15" customHeight="1" x14ac:dyDescent="0.25">
      <c r="A19" s="314" t="s">
        <v>124</v>
      </c>
      <c r="B19" s="309"/>
      <c r="C19" s="320" t="s">
        <v>130</v>
      </c>
      <c r="D19" s="321"/>
      <c r="E19" s="174" t="str">
        <f>IF(résultats!H31=0,"",résultats!H31)</f>
        <v/>
      </c>
    </row>
    <row r="20" spans="1:9" ht="15" customHeight="1" x14ac:dyDescent="0.25">
      <c r="A20" s="310"/>
      <c r="B20" s="311"/>
      <c r="C20" s="322" t="s">
        <v>131</v>
      </c>
      <c r="D20" s="323"/>
      <c r="E20" s="175" t="str">
        <f>IF(résultats!H32=0,"",résultats!H32)</f>
        <v/>
      </c>
    </row>
    <row r="21" spans="1:9" ht="15" customHeight="1" x14ac:dyDescent="0.25">
      <c r="A21" s="310"/>
      <c r="B21" s="311"/>
      <c r="C21" s="316" t="s">
        <v>132</v>
      </c>
      <c r="D21" s="317"/>
      <c r="E21" s="175" t="str">
        <f>IF(résultats!H33=0,"",résultats!H33)</f>
        <v/>
      </c>
    </row>
    <row r="22" spans="1:9" ht="15.75" customHeight="1" thickBot="1" x14ac:dyDescent="0.3">
      <c r="A22" s="312"/>
      <c r="B22" s="313"/>
      <c r="C22" s="318" t="s">
        <v>138</v>
      </c>
      <c r="D22" s="319"/>
      <c r="E22" s="176" t="str">
        <f>IF(résultats!H34=0,"",résultats!H34)</f>
        <v/>
      </c>
    </row>
    <row r="23" spans="1:9" ht="15" customHeight="1" x14ac:dyDescent="0.25">
      <c r="A23" s="315" t="s">
        <v>125</v>
      </c>
      <c r="B23" s="309"/>
      <c r="C23" s="320" t="s">
        <v>130</v>
      </c>
      <c r="D23" s="321"/>
      <c r="E23" s="174" t="str">
        <f>IF(résultats!H37=0,"",résultats!H37)</f>
        <v/>
      </c>
    </row>
    <row r="24" spans="1:9" ht="15" customHeight="1" x14ac:dyDescent="0.25">
      <c r="A24" s="310"/>
      <c r="B24" s="311"/>
      <c r="C24" s="322" t="s">
        <v>131</v>
      </c>
      <c r="D24" s="323"/>
      <c r="E24" s="175" t="str">
        <f>IF(résultats!H38=0,"",résultats!H38)</f>
        <v/>
      </c>
    </row>
    <row r="25" spans="1:9" ht="15" customHeight="1" x14ac:dyDescent="0.25">
      <c r="A25" s="310"/>
      <c r="B25" s="311"/>
      <c r="C25" s="316" t="s">
        <v>132</v>
      </c>
      <c r="D25" s="317"/>
      <c r="E25" s="175" t="str">
        <f>IF(résultats!H39=0,"",résultats!H39)</f>
        <v/>
      </c>
    </row>
    <row r="26" spans="1:9" ht="15.75" customHeight="1" thickBot="1" x14ac:dyDescent="0.3">
      <c r="A26" s="312"/>
      <c r="B26" s="313"/>
      <c r="C26" s="318" t="s">
        <v>138</v>
      </c>
      <c r="D26" s="319"/>
      <c r="E26" s="176" t="str">
        <f>IF(résultats!H40=0,"",résultats!H40)</f>
        <v/>
      </c>
    </row>
  </sheetData>
  <sheetProtection selectLockedCells="1"/>
  <mergeCells count="32">
    <mergeCell ref="A3:B6"/>
    <mergeCell ref="C3:D3"/>
    <mergeCell ref="C4:D4"/>
    <mergeCell ref="C5:D5"/>
    <mergeCell ref="C6:D6"/>
    <mergeCell ref="C22:D22"/>
    <mergeCell ref="A7:B10"/>
    <mergeCell ref="C7:D7"/>
    <mergeCell ref="C8:D8"/>
    <mergeCell ref="C9:D9"/>
    <mergeCell ref="C10:D10"/>
    <mergeCell ref="A11:B14"/>
    <mergeCell ref="C11:D11"/>
    <mergeCell ref="C12:D12"/>
    <mergeCell ref="C13:D13"/>
    <mergeCell ref="C14:D14"/>
    <mergeCell ref="G3:I4"/>
    <mergeCell ref="G6:I17"/>
    <mergeCell ref="A23:B26"/>
    <mergeCell ref="C23:D23"/>
    <mergeCell ref="C24:D24"/>
    <mergeCell ref="C25:D25"/>
    <mergeCell ref="C26:D26"/>
    <mergeCell ref="A15:B18"/>
    <mergeCell ref="C15:D15"/>
    <mergeCell ref="C16:D16"/>
    <mergeCell ref="C17:D17"/>
    <mergeCell ref="C18:D18"/>
    <mergeCell ref="A19:B22"/>
    <mergeCell ref="C19:D19"/>
    <mergeCell ref="C20:D20"/>
    <mergeCell ref="C21:D21"/>
  </mergeCells>
  <hyperlinks>
    <hyperlink ref="G3:I4" location="Synthèses!A1" display="Retour à l'onglet &quot;Synthèses&quot;"/>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6" tint="0.79998168889431442"/>
  </sheetPr>
  <dimension ref="A1:F45"/>
  <sheetViews>
    <sheetView workbookViewId="0">
      <selection activeCell="I25" sqref="I25:I27"/>
    </sheetView>
  </sheetViews>
  <sheetFormatPr baseColWidth="10" defaultRowHeight="15" x14ac:dyDescent="0.25"/>
  <cols>
    <col min="1" max="1" width="4.5703125" style="77" bestFit="1" customWidth="1"/>
    <col min="2" max="2" width="28.42578125" style="142" customWidth="1"/>
  </cols>
  <sheetData>
    <row r="1" spans="1:6" ht="74.25" customHeight="1" x14ac:dyDescent="0.25">
      <c r="B1" s="151" t="str">
        <f>' identification SSIAD'!H2</f>
        <v>Le n° de dossier et la dernière date d'évaluation doivent être complétées pour générer un nom de fichier valide</v>
      </c>
    </row>
    <row r="2" spans="1:6" ht="30" customHeight="1" thickBot="1" x14ac:dyDescent="0.3">
      <c r="B2" s="152" t="str">
        <f>IF('Plan d''actions bis'!C2=0,"",'Plan d''actions bis'!C2)</f>
        <v>Saisir la date dans l'onglet identification SSIAD</v>
      </c>
    </row>
    <row r="3" spans="1:6" x14ac:dyDescent="0.25">
      <c r="A3" s="143" t="s">
        <v>28</v>
      </c>
      <c r="B3" s="149" t="str">
        <f>IF('Plan d''actions bis'!C3=0,"",'Plan d''actions bis'!C3)</f>
        <v/>
      </c>
      <c r="D3" s="266" t="s">
        <v>164</v>
      </c>
      <c r="E3" s="267"/>
      <c r="F3" s="268"/>
    </row>
    <row r="4" spans="1:6" ht="15.75" thickBot="1" x14ac:dyDescent="0.3">
      <c r="A4" s="143" t="s">
        <v>30</v>
      </c>
      <c r="B4" s="149" t="str">
        <f>IF('Plan d''actions bis'!C4=0,"",'Plan d''actions bis'!C4)</f>
        <v/>
      </c>
      <c r="D4" s="269"/>
      <c r="E4" s="270"/>
      <c r="F4" s="271"/>
    </row>
    <row r="5" spans="1:6" x14ac:dyDescent="0.25">
      <c r="A5" s="143" t="s">
        <v>31</v>
      </c>
      <c r="B5" s="149" t="str">
        <f>IF('Plan d''actions bis'!C5=0,"",'Plan d''actions bis'!C5)</f>
        <v/>
      </c>
    </row>
    <row r="6" spans="1:6" x14ac:dyDescent="0.25">
      <c r="A6" s="143" t="s">
        <v>32</v>
      </c>
      <c r="B6" s="149" t="str">
        <f>IF('Plan d''actions bis'!C6=0,"",'Plan d''actions bis'!C6)</f>
        <v/>
      </c>
      <c r="D6" s="307" t="s">
        <v>177</v>
      </c>
      <c r="E6" s="307"/>
      <c r="F6" s="307"/>
    </row>
    <row r="7" spans="1:6" x14ac:dyDescent="0.25">
      <c r="A7" s="143" t="s">
        <v>34</v>
      </c>
      <c r="B7" s="149" t="str">
        <f>IF('Plan d''actions bis'!C7=0,"",'Plan d''actions bis'!C7)</f>
        <v/>
      </c>
      <c r="D7" s="307"/>
      <c r="E7" s="307"/>
      <c r="F7" s="307"/>
    </row>
    <row r="8" spans="1:6" x14ac:dyDescent="0.25">
      <c r="A8" s="143" t="s">
        <v>35</v>
      </c>
      <c r="B8" s="149" t="str">
        <f>IF('Plan d''actions bis'!C8=0,"",'Plan d''actions bis'!C8)</f>
        <v/>
      </c>
      <c r="D8" s="307"/>
      <c r="E8" s="307"/>
      <c r="F8" s="307"/>
    </row>
    <row r="9" spans="1:6" x14ac:dyDescent="0.25">
      <c r="A9" s="143" t="s">
        <v>36</v>
      </c>
      <c r="B9" s="149" t="str">
        <f>IF('Plan d''actions bis'!C9=0,"",'Plan d''actions bis'!C9)</f>
        <v/>
      </c>
      <c r="D9" s="307"/>
      <c r="E9" s="307"/>
      <c r="F9" s="307"/>
    </row>
    <row r="10" spans="1:6" x14ac:dyDescent="0.25">
      <c r="A10" s="143" t="s">
        <v>37</v>
      </c>
      <c r="B10" s="149" t="str">
        <f>IF('Plan d''actions bis'!C10=0,"",'Plan d''actions bis'!C10)</f>
        <v/>
      </c>
      <c r="D10" s="307"/>
      <c r="E10" s="307"/>
      <c r="F10" s="307"/>
    </row>
    <row r="11" spans="1:6" x14ac:dyDescent="0.25">
      <c r="A11" s="143" t="s">
        <v>38</v>
      </c>
      <c r="B11" s="149" t="str">
        <f>IF('Plan d''actions bis'!C11=0,"",'Plan d''actions bis'!C11)</f>
        <v/>
      </c>
      <c r="D11" s="307"/>
      <c r="E11" s="307"/>
      <c r="F11" s="307"/>
    </row>
    <row r="12" spans="1:6" x14ac:dyDescent="0.25">
      <c r="A12" s="143" t="s">
        <v>39</v>
      </c>
      <c r="B12" s="149" t="str">
        <f>IF('Plan d''actions bis'!C12=0,"",'Plan d''actions bis'!C12)</f>
        <v/>
      </c>
      <c r="D12" s="307"/>
      <c r="E12" s="307"/>
      <c r="F12" s="307"/>
    </row>
    <row r="13" spans="1:6" x14ac:dyDescent="0.25">
      <c r="A13" s="143" t="s">
        <v>40</v>
      </c>
      <c r="B13" s="149" t="str">
        <f>IF('Plan d''actions bis'!C13=0,"",'Plan d''actions bis'!C13)</f>
        <v/>
      </c>
      <c r="D13" s="307"/>
      <c r="E13" s="307"/>
      <c r="F13" s="307"/>
    </row>
    <row r="14" spans="1:6" x14ac:dyDescent="0.25">
      <c r="A14" s="144" t="s">
        <v>41</v>
      </c>
      <c r="B14" s="149" t="str">
        <f>IF('Plan d''actions bis'!C15=0,"",'Plan d''actions bis'!C15)</f>
        <v/>
      </c>
      <c r="D14" s="185"/>
      <c r="E14" s="185"/>
      <c r="F14" s="185"/>
    </row>
    <row r="15" spans="1:6" x14ac:dyDescent="0.25">
      <c r="A15" s="144" t="s">
        <v>42</v>
      </c>
      <c r="B15" s="149" t="str">
        <f>IF('Plan d''actions bis'!C16=0,"",'Plan d''actions bis'!C16)</f>
        <v/>
      </c>
      <c r="D15" s="185"/>
      <c r="E15" s="185"/>
      <c r="F15" s="185"/>
    </row>
    <row r="16" spans="1:6" x14ac:dyDescent="0.25">
      <c r="A16" s="144" t="s">
        <v>43</v>
      </c>
      <c r="B16" s="149" t="str">
        <f>IF('Plan d''actions bis'!C17=0,"",'Plan d''actions bis'!C17)</f>
        <v/>
      </c>
    </row>
    <row r="17" spans="1:2" x14ac:dyDescent="0.25">
      <c r="A17" s="145" t="s">
        <v>47</v>
      </c>
      <c r="B17" s="149" t="str">
        <f>IF('Plan d''actions bis'!C19=0,"",'Plan d''actions bis'!C19)</f>
        <v/>
      </c>
    </row>
    <row r="18" spans="1:2" x14ac:dyDescent="0.25">
      <c r="A18" s="145" t="s">
        <v>48</v>
      </c>
      <c r="B18" s="149" t="str">
        <f>IF('Plan d''actions bis'!C20=0,"",'Plan d''actions bis'!C20)</f>
        <v/>
      </c>
    </row>
    <row r="19" spans="1:2" x14ac:dyDescent="0.25">
      <c r="A19" s="145" t="s">
        <v>49</v>
      </c>
      <c r="B19" s="149" t="str">
        <f>IF('Plan d''actions bis'!C21=0,"",'Plan d''actions bis'!C21)</f>
        <v/>
      </c>
    </row>
    <row r="20" spans="1:2" x14ac:dyDescent="0.25">
      <c r="A20" s="145" t="s">
        <v>82</v>
      </c>
      <c r="B20" s="149" t="str">
        <f>IF('Plan d''actions bis'!C22=0,"",'Plan d''actions bis'!C22)</f>
        <v/>
      </c>
    </row>
    <row r="21" spans="1:2" x14ac:dyDescent="0.25">
      <c r="A21" s="145" t="s">
        <v>83</v>
      </c>
      <c r="B21" s="149" t="str">
        <f>IF('Plan d''actions bis'!C23=0,"",'Plan d''actions bis'!C23)</f>
        <v/>
      </c>
    </row>
    <row r="22" spans="1:2" x14ac:dyDescent="0.25">
      <c r="A22" s="145" t="s">
        <v>50</v>
      </c>
      <c r="B22" s="149" t="str">
        <f>IF('Plan d''actions bis'!C24=0,"",'Plan d''actions bis'!C24)</f>
        <v/>
      </c>
    </row>
    <row r="23" spans="1:2" x14ac:dyDescent="0.25">
      <c r="A23" s="145" t="s">
        <v>84</v>
      </c>
      <c r="B23" s="149" t="str">
        <f>IF('Plan d''actions bis'!C25=0,"",'Plan d''actions bis'!C25)</f>
        <v/>
      </c>
    </row>
    <row r="24" spans="1:2" x14ac:dyDescent="0.25">
      <c r="A24" s="146" t="s">
        <v>54</v>
      </c>
      <c r="B24" s="149" t="str">
        <f>IF('Plan d''actions bis'!C27=0,"",'Plan d''actions bis'!C27)</f>
        <v/>
      </c>
    </row>
    <row r="25" spans="1:2" x14ac:dyDescent="0.25">
      <c r="A25" s="146" t="s">
        <v>55</v>
      </c>
      <c r="B25" s="149" t="str">
        <f>IF('Plan d''actions bis'!C28=0,"",'Plan d''actions bis'!C28)</f>
        <v/>
      </c>
    </row>
    <row r="26" spans="1:2" x14ac:dyDescent="0.25">
      <c r="A26" s="146" t="s">
        <v>56</v>
      </c>
      <c r="B26" s="149" t="str">
        <f>IF('Plan d''actions bis'!C29=0,"",'Plan d''actions bis'!C29)</f>
        <v/>
      </c>
    </row>
    <row r="27" spans="1:2" x14ac:dyDescent="0.25">
      <c r="A27" s="146" t="s">
        <v>57</v>
      </c>
      <c r="B27" s="149" t="str">
        <f>IF('Plan d''actions bis'!C30=0,"",'Plan d''actions bis'!C30)</f>
        <v/>
      </c>
    </row>
    <row r="28" spans="1:2" x14ac:dyDescent="0.25">
      <c r="A28" s="146" t="s">
        <v>58</v>
      </c>
      <c r="B28" s="149" t="str">
        <f>IF('Plan d''actions bis'!C31=0,"",'Plan d''actions bis'!C31)</f>
        <v/>
      </c>
    </row>
    <row r="29" spans="1:2" x14ac:dyDescent="0.25">
      <c r="A29" s="147" t="s">
        <v>59</v>
      </c>
      <c r="B29" s="149" t="str">
        <f>IF('Plan d''actions bis'!C33=0,"",'Plan d''actions bis'!C33)</f>
        <v/>
      </c>
    </row>
    <row r="30" spans="1:2" x14ac:dyDescent="0.25">
      <c r="A30" s="147" t="s">
        <v>61</v>
      </c>
      <c r="B30" s="149" t="str">
        <f>IF('Plan d''actions bis'!C34=0,"",'Plan d''actions bis'!C34)</f>
        <v/>
      </c>
    </row>
    <row r="31" spans="1:2" x14ac:dyDescent="0.25">
      <c r="A31" s="147" t="s">
        <v>62</v>
      </c>
      <c r="B31" s="149" t="str">
        <f>IF('Plan d''actions bis'!C35=0,"",'Plan d''actions bis'!C35)</f>
        <v/>
      </c>
    </row>
    <row r="32" spans="1:2" x14ac:dyDescent="0.25">
      <c r="A32" s="147" t="s">
        <v>63</v>
      </c>
      <c r="B32" s="149" t="str">
        <f>IF('Plan d''actions bis'!C36=0,"",'Plan d''actions bis'!C36)</f>
        <v/>
      </c>
    </row>
    <row r="33" spans="1:2" x14ac:dyDescent="0.25">
      <c r="A33" s="147" t="s">
        <v>64</v>
      </c>
      <c r="B33" s="149" t="str">
        <f>IF('Plan d''actions bis'!C37=0,"",'Plan d''actions bis'!C37)</f>
        <v/>
      </c>
    </row>
    <row r="34" spans="1:2" x14ac:dyDescent="0.25">
      <c r="A34" s="147" t="s">
        <v>65</v>
      </c>
      <c r="B34" s="149" t="str">
        <f>IF('Plan d''actions bis'!C38=0,"",'Plan d''actions bis'!C38)</f>
        <v/>
      </c>
    </row>
    <row r="35" spans="1:2" x14ac:dyDescent="0.25">
      <c r="A35" s="147" t="s">
        <v>76</v>
      </c>
      <c r="B35" s="149" t="str">
        <f>IF('Plan d''actions bis'!C39=0,"",'Plan d''actions bis'!C39)</f>
        <v/>
      </c>
    </row>
    <row r="36" spans="1:2" x14ac:dyDescent="0.25">
      <c r="A36" s="147" t="s">
        <v>66</v>
      </c>
      <c r="B36" s="149" t="str">
        <f>IF('Plan d''actions bis'!C40=0,"",'Plan d''actions bis'!C40)</f>
        <v/>
      </c>
    </row>
    <row r="37" spans="1:2" x14ac:dyDescent="0.25">
      <c r="A37" s="147" t="s">
        <v>67</v>
      </c>
      <c r="B37" s="149" t="str">
        <f>IF('Plan d''actions bis'!C41=0,"",'Plan d''actions bis'!C41)</f>
        <v/>
      </c>
    </row>
    <row r="38" spans="1:2" x14ac:dyDescent="0.25">
      <c r="A38" s="147" t="s">
        <v>68</v>
      </c>
      <c r="B38" s="149" t="str">
        <f>IF('Plan d''actions bis'!C42=0,"",'Plan d''actions bis'!C42)</f>
        <v/>
      </c>
    </row>
    <row r="39" spans="1:2" x14ac:dyDescent="0.25">
      <c r="A39" s="147" t="s">
        <v>69</v>
      </c>
      <c r="B39" s="149" t="str">
        <f>IF('Plan d''actions bis'!C43=0,"",'Plan d''actions bis'!C43)</f>
        <v/>
      </c>
    </row>
    <row r="40" spans="1:2" x14ac:dyDescent="0.25">
      <c r="A40" s="147" t="s">
        <v>77</v>
      </c>
      <c r="B40" s="149" t="str">
        <f>IF('Plan d''actions bis'!C44=0,"",'Plan d''actions bis'!C44)</f>
        <v/>
      </c>
    </row>
    <row r="41" spans="1:2" x14ac:dyDescent="0.25">
      <c r="A41" s="148" t="s">
        <v>70</v>
      </c>
      <c r="B41" s="149" t="str">
        <f>IF('Plan d''actions bis'!C46=0,"",'Plan d''actions bis'!C46)</f>
        <v/>
      </c>
    </row>
    <row r="42" spans="1:2" x14ac:dyDescent="0.25">
      <c r="A42" s="148" t="s">
        <v>72</v>
      </c>
      <c r="B42" s="149" t="str">
        <f>IF('Plan d''actions bis'!C47=0,"",'Plan d''actions bis'!C47)</f>
        <v/>
      </c>
    </row>
    <row r="43" spans="1:2" x14ac:dyDescent="0.25">
      <c r="A43" s="148" t="s">
        <v>73</v>
      </c>
      <c r="B43" s="149" t="str">
        <f>IF('Plan d''actions bis'!C48=0,"",'Plan d''actions bis'!C48)</f>
        <v/>
      </c>
    </row>
    <row r="44" spans="1:2" x14ac:dyDescent="0.25">
      <c r="A44" s="148" t="s">
        <v>74</v>
      </c>
      <c r="B44" s="149" t="str">
        <f>IF('Plan d''actions bis'!C49=0,"",'Plan d''actions bis'!C49)</f>
        <v/>
      </c>
    </row>
    <row r="45" spans="1:2" x14ac:dyDescent="0.25">
      <c r="A45" s="148" t="s">
        <v>75</v>
      </c>
      <c r="B45" s="149" t="str">
        <f>IF('Plan d''actions bis'!C50=0,"",'Plan d''actions bis'!C50)</f>
        <v/>
      </c>
    </row>
  </sheetData>
  <sheetProtection selectLockedCells="1"/>
  <mergeCells count="2">
    <mergeCell ref="D3:F4"/>
    <mergeCell ref="D6:F15"/>
  </mergeCells>
  <conditionalFormatting sqref="B3">
    <cfRule type="expression" dxfId="35" priority="7">
      <formula>$B3="Non"</formula>
    </cfRule>
    <cfRule type="expression" dxfId="34" priority="8">
      <formula>$B3="Oui"</formula>
    </cfRule>
    <cfRule type="expression" dxfId="33" priority="9">
      <formula>$B3="Toujours"</formula>
    </cfRule>
    <cfRule type="expression" dxfId="32" priority="10">
      <formula>$B3="Fréquemment"</formula>
    </cfRule>
    <cfRule type="expression" dxfId="31" priority="11">
      <formula>$B3="Rarement"</formula>
    </cfRule>
    <cfRule type="expression" dxfId="30" priority="12">
      <formula>$B3="jamais"</formula>
    </cfRule>
  </conditionalFormatting>
  <conditionalFormatting sqref="B4:B45">
    <cfRule type="expression" dxfId="29" priority="1">
      <formula>$B4="Non"</formula>
    </cfRule>
    <cfRule type="expression" dxfId="28" priority="2">
      <formula>$B4="Oui"</formula>
    </cfRule>
    <cfRule type="expression" dxfId="27" priority="3">
      <formula>$B4="Toujours"</formula>
    </cfRule>
    <cfRule type="expression" dxfId="26" priority="4">
      <formula>$B4="Fréquemment"</formula>
    </cfRule>
    <cfRule type="expression" dxfId="25" priority="5">
      <formula>$B4="Rarement"</formula>
    </cfRule>
    <cfRule type="expression" dxfId="24" priority="6">
      <formula>$B4="jamais"</formula>
    </cfRule>
  </conditionalFormatting>
  <hyperlinks>
    <hyperlink ref="D3:F4" location="Synthèses!A1" display="Retour à l'onglet &quot;Synthèses&quot;"/>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8" tint="0.79998168889431442"/>
  </sheetPr>
  <dimension ref="A1:F45"/>
  <sheetViews>
    <sheetView workbookViewId="0">
      <selection activeCell="O1" sqref="O1:Q2"/>
    </sheetView>
  </sheetViews>
  <sheetFormatPr baseColWidth="10" defaultRowHeight="15" x14ac:dyDescent="0.25"/>
  <cols>
    <col min="1" max="1" width="4.5703125" style="77" bestFit="1" customWidth="1"/>
    <col min="2" max="2" width="28.42578125" style="142" customWidth="1"/>
  </cols>
  <sheetData>
    <row r="1" spans="1:6" ht="74.25" customHeight="1" x14ac:dyDescent="0.25">
      <c r="B1" s="150" t="str">
        <f>' identification SSIAD'!H2</f>
        <v>Le n° de dossier et la dernière date d'évaluation doivent être complétées pour générer un nom de fichier valide</v>
      </c>
    </row>
    <row r="2" spans="1:6" ht="30" customHeight="1" thickBot="1" x14ac:dyDescent="0.3">
      <c r="B2" s="153"/>
    </row>
    <row r="3" spans="1:6" x14ac:dyDescent="0.25">
      <c r="A3" s="143" t="s">
        <v>28</v>
      </c>
      <c r="B3" s="149" t="str">
        <f>IF('Plan d''actions bis2'!C3=0,"",'Plan d''actions bis2'!C3)</f>
        <v/>
      </c>
      <c r="D3" s="266" t="s">
        <v>164</v>
      </c>
      <c r="E3" s="267"/>
      <c r="F3" s="268"/>
    </row>
    <row r="4" spans="1:6" ht="15.75" thickBot="1" x14ac:dyDescent="0.3">
      <c r="A4" s="143" t="s">
        <v>30</v>
      </c>
      <c r="B4" s="149" t="str">
        <f>IF('Plan d''actions bis2'!C4=0,"",'Plan d''actions bis2'!C4)</f>
        <v/>
      </c>
      <c r="D4" s="269"/>
      <c r="E4" s="270"/>
      <c r="F4" s="271"/>
    </row>
    <row r="5" spans="1:6" x14ac:dyDescent="0.25">
      <c r="A5" s="143" t="s">
        <v>31</v>
      </c>
      <c r="B5" s="149" t="str">
        <f>IF('Plan d''actions bis2'!C5=0,"",'Plan d''actions bis2'!C5)</f>
        <v/>
      </c>
    </row>
    <row r="6" spans="1:6" x14ac:dyDescent="0.25">
      <c r="A6" s="143" t="s">
        <v>32</v>
      </c>
      <c r="B6" s="149" t="str">
        <f>IF('Plan d''actions bis2'!C6=0,"",'Plan d''actions bis2'!C6)</f>
        <v/>
      </c>
      <c r="D6" s="307" t="s">
        <v>177</v>
      </c>
      <c r="E6" s="307"/>
      <c r="F6" s="307"/>
    </row>
    <row r="7" spans="1:6" x14ac:dyDescent="0.25">
      <c r="A7" s="143" t="s">
        <v>34</v>
      </c>
      <c r="B7" s="149" t="str">
        <f>IF('Plan d''actions bis2'!C7=0,"",'Plan d''actions bis2'!C7)</f>
        <v/>
      </c>
      <c r="D7" s="307"/>
      <c r="E7" s="307"/>
      <c r="F7" s="307"/>
    </row>
    <row r="8" spans="1:6" x14ac:dyDescent="0.25">
      <c r="A8" s="143" t="s">
        <v>35</v>
      </c>
      <c r="B8" s="149" t="str">
        <f>IF('Plan d''actions bis2'!C8=0,"",'Plan d''actions bis2'!C8)</f>
        <v/>
      </c>
      <c r="D8" s="307"/>
      <c r="E8" s="307"/>
      <c r="F8" s="307"/>
    </row>
    <row r="9" spans="1:6" x14ac:dyDescent="0.25">
      <c r="A9" s="143" t="s">
        <v>36</v>
      </c>
      <c r="B9" s="149" t="str">
        <f>IF('Plan d''actions bis2'!C9=0,"",'Plan d''actions bis2'!C9)</f>
        <v/>
      </c>
      <c r="D9" s="307"/>
      <c r="E9" s="307"/>
      <c r="F9" s="307"/>
    </row>
    <row r="10" spans="1:6" x14ac:dyDescent="0.25">
      <c r="A10" s="143" t="s">
        <v>37</v>
      </c>
      <c r="B10" s="149" t="str">
        <f>IF('Plan d''actions bis2'!C10=0,"",'Plan d''actions bis2'!C10)</f>
        <v/>
      </c>
      <c r="D10" s="307"/>
      <c r="E10" s="307"/>
      <c r="F10" s="307"/>
    </row>
    <row r="11" spans="1:6" x14ac:dyDescent="0.25">
      <c r="A11" s="143" t="s">
        <v>38</v>
      </c>
      <c r="B11" s="149" t="str">
        <f>IF('Plan d''actions bis2'!C11=0,"",'Plan d''actions bis2'!C11)</f>
        <v/>
      </c>
      <c r="D11" s="307"/>
      <c r="E11" s="307"/>
      <c r="F11" s="307"/>
    </row>
    <row r="12" spans="1:6" x14ac:dyDescent="0.25">
      <c r="A12" s="143" t="s">
        <v>39</v>
      </c>
      <c r="B12" s="149" t="str">
        <f>IF('Plan d''actions bis2'!C12=0,"",'Plan d''actions bis2'!C12)</f>
        <v/>
      </c>
      <c r="D12" s="307"/>
      <c r="E12" s="307"/>
      <c r="F12" s="307"/>
    </row>
    <row r="13" spans="1:6" x14ac:dyDescent="0.25">
      <c r="A13" s="143" t="s">
        <v>40</v>
      </c>
      <c r="B13" s="149" t="str">
        <f>IF('Plan d''actions bis2'!C13=0,"",'Plan d''actions bis2'!C13)</f>
        <v/>
      </c>
      <c r="D13" s="307"/>
      <c r="E13" s="307"/>
      <c r="F13" s="307"/>
    </row>
    <row r="14" spans="1:6" x14ac:dyDescent="0.25">
      <c r="A14" s="144" t="s">
        <v>41</v>
      </c>
      <c r="B14" s="149" t="str">
        <f>IF('Plan d''actions bis2'!C15=0,"",'Plan d''actions bis2'!C15)</f>
        <v/>
      </c>
      <c r="D14" s="185"/>
      <c r="E14" s="185"/>
      <c r="F14" s="185"/>
    </row>
    <row r="15" spans="1:6" x14ac:dyDescent="0.25">
      <c r="A15" s="144" t="s">
        <v>42</v>
      </c>
      <c r="B15" s="149" t="str">
        <f>IF('Plan d''actions bis2'!C16=0,"",'Plan d''actions bis2'!C16)</f>
        <v/>
      </c>
      <c r="D15" s="185"/>
      <c r="E15" s="185"/>
      <c r="F15" s="185"/>
    </row>
    <row r="16" spans="1:6" x14ac:dyDescent="0.25">
      <c r="A16" s="144" t="s">
        <v>43</v>
      </c>
      <c r="B16" s="149" t="str">
        <f>IF('Plan d''actions bis2'!C17=0,"",'Plan d''actions bis2'!C17)</f>
        <v/>
      </c>
    </row>
    <row r="17" spans="1:2" x14ac:dyDescent="0.25">
      <c r="A17" s="145" t="s">
        <v>47</v>
      </c>
      <c r="B17" s="149" t="str">
        <f>IF('Plan d''actions bis2'!C19=0,"",'Plan d''actions bis2'!C19)</f>
        <v/>
      </c>
    </row>
    <row r="18" spans="1:2" x14ac:dyDescent="0.25">
      <c r="A18" s="145" t="s">
        <v>48</v>
      </c>
      <c r="B18" s="149" t="str">
        <f>IF('Plan d''actions bis2'!C20=0,"",'Plan d''actions bis2'!C20)</f>
        <v/>
      </c>
    </row>
    <row r="19" spans="1:2" x14ac:dyDescent="0.25">
      <c r="A19" s="145" t="s">
        <v>49</v>
      </c>
      <c r="B19" s="149" t="str">
        <f>IF('Plan d''actions bis2'!C21=0,"",'Plan d''actions bis2'!C21)</f>
        <v/>
      </c>
    </row>
    <row r="20" spans="1:2" x14ac:dyDescent="0.25">
      <c r="A20" s="145" t="s">
        <v>82</v>
      </c>
      <c r="B20" s="149" t="str">
        <f>IF('Plan d''actions bis2'!C22=0,"",'Plan d''actions bis2'!C22)</f>
        <v/>
      </c>
    </row>
    <row r="21" spans="1:2" x14ac:dyDescent="0.25">
      <c r="A21" s="145" t="s">
        <v>83</v>
      </c>
      <c r="B21" s="149" t="str">
        <f>IF('Plan d''actions bis2'!C23=0,"",'Plan d''actions bis2'!C23)</f>
        <v/>
      </c>
    </row>
    <row r="22" spans="1:2" x14ac:dyDescent="0.25">
      <c r="A22" s="145" t="s">
        <v>50</v>
      </c>
      <c r="B22" s="149" t="str">
        <f>IF('Plan d''actions bis2'!C24=0,"",'Plan d''actions bis2'!C24)</f>
        <v/>
      </c>
    </row>
    <row r="23" spans="1:2" x14ac:dyDescent="0.25">
      <c r="A23" s="145" t="s">
        <v>84</v>
      </c>
      <c r="B23" s="149" t="str">
        <f>IF('Plan d''actions bis2'!C25=0,"",'Plan d''actions bis2'!C25)</f>
        <v/>
      </c>
    </row>
    <row r="24" spans="1:2" x14ac:dyDescent="0.25">
      <c r="A24" s="146" t="s">
        <v>54</v>
      </c>
      <c r="B24" s="149" t="str">
        <f>IF('Plan d''actions bis2'!C27=0,"",'Plan d''actions bis2'!C27)</f>
        <v/>
      </c>
    </row>
    <row r="25" spans="1:2" x14ac:dyDescent="0.25">
      <c r="A25" s="146" t="s">
        <v>55</v>
      </c>
      <c r="B25" s="149" t="str">
        <f>IF('Plan d''actions bis2'!C28=0,"",'Plan d''actions bis2'!C28)</f>
        <v/>
      </c>
    </row>
    <row r="26" spans="1:2" x14ac:dyDescent="0.25">
      <c r="A26" s="146" t="s">
        <v>56</v>
      </c>
      <c r="B26" s="149" t="str">
        <f>IF('Plan d''actions bis2'!C29=0,"",'Plan d''actions bis2'!C29)</f>
        <v/>
      </c>
    </row>
    <row r="27" spans="1:2" x14ac:dyDescent="0.25">
      <c r="A27" s="146" t="s">
        <v>57</v>
      </c>
      <c r="B27" s="149" t="str">
        <f>IF('Plan d''actions bis2'!C30=0,"",'Plan d''actions bis2'!C30)</f>
        <v/>
      </c>
    </row>
    <row r="28" spans="1:2" x14ac:dyDescent="0.25">
      <c r="A28" s="146" t="s">
        <v>58</v>
      </c>
      <c r="B28" s="149" t="str">
        <f>IF('Plan d''actions bis2'!C31=0,"",'Plan d''actions bis2'!C31)</f>
        <v/>
      </c>
    </row>
    <row r="29" spans="1:2" x14ac:dyDescent="0.25">
      <c r="A29" s="147" t="s">
        <v>59</v>
      </c>
      <c r="B29" s="149" t="str">
        <f>IF('Plan d''actions bis2'!C33=0,"",'Plan d''actions bis2'!C33)</f>
        <v/>
      </c>
    </row>
    <row r="30" spans="1:2" x14ac:dyDescent="0.25">
      <c r="A30" s="147" t="s">
        <v>61</v>
      </c>
      <c r="B30" s="149" t="str">
        <f>IF('Plan d''actions bis2'!C34=0,"",'Plan d''actions bis2'!C34)</f>
        <v/>
      </c>
    </row>
    <row r="31" spans="1:2" x14ac:dyDescent="0.25">
      <c r="A31" s="147" t="s">
        <v>62</v>
      </c>
      <c r="B31" s="149" t="str">
        <f>IF('Plan d''actions bis2'!C35=0,"",'Plan d''actions bis2'!C35)</f>
        <v/>
      </c>
    </row>
    <row r="32" spans="1:2" x14ac:dyDescent="0.25">
      <c r="A32" s="147" t="s">
        <v>63</v>
      </c>
      <c r="B32" s="149" t="str">
        <f>IF('Plan d''actions bis2'!C36=0,"",'Plan d''actions bis2'!C36)</f>
        <v/>
      </c>
    </row>
    <row r="33" spans="1:2" x14ac:dyDescent="0.25">
      <c r="A33" s="147" t="s">
        <v>64</v>
      </c>
      <c r="B33" s="149" t="str">
        <f>IF('Plan d''actions bis2'!C37=0,"",'Plan d''actions bis2'!C37)</f>
        <v/>
      </c>
    </row>
    <row r="34" spans="1:2" x14ac:dyDescent="0.25">
      <c r="A34" s="147" t="s">
        <v>65</v>
      </c>
      <c r="B34" s="149" t="str">
        <f>IF('Plan d''actions bis2'!C38=0,"",'Plan d''actions bis2'!C38)</f>
        <v/>
      </c>
    </row>
    <row r="35" spans="1:2" x14ac:dyDescent="0.25">
      <c r="A35" s="147" t="s">
        <v>76</v>
      </c>
      <c r="B35" s="149" t="str">
        <f>IF('Plan d''actions bis2'!C39=0,"",'Plan d''actions bis2'!C39)</f>
        <v/>
      </c>
    </row>
    <row r="36" spans="1:2" x14ac:dyDescent="0.25">
      <c r="A36" s="147" t="s">
        <v>66</v>
      </c>
      <c r="B36" s="149" t="str">
        <f>IF('Plan d''actions bis2'!C40=0,"",'Plan d''actions bis2'!C40)</f>
        <v/>
      </c>
    </row>
    <row r="37" spans="1:2" x14ac:dyDescent="0.25">
      <c r="A37" s="147" t="s">
        <v>67</v>
      </c>
      <c r="B37" s="149" t="str">
        <f>IF('Plan d''actions bis2'!C41=0,"",'Plan d''actions bis2'!C41)</f>
        <v/>
      </c>
    </row>
    <row r="38" spans="1:2" x14ac:dyDescent="0.25">
      <c r="A38" s="147" t="s">
        <v>68</v>
      </c>
      <c r="B38" s="149" t="str">
        <f>IF('Plan d''actions bis2'!C42=0,"",'Plan d''actions bis2'!C42)</f>
        <v/>
      </c>
    </row>
    <row r="39" spans="1:2" x14ac:dyDescent="0.25">
      <c r="A39" s="147" t="s">
        <v>69</v>
      </c>
      <c r="B39" s="149" t="str">
        <f>IF('Plan d''actions bis2'!C43=0,"",'Plan d''actions bis2'!C43)</f>
        <v/>
      </c>
    </row>
    <row r="40" spans="1:2" x14ac:dyDescent="0.25">
      <c r="A40" s="147" t="s">
        <v>77</v>
      </c>
      <c r="B40" s="149" t="str">
        <f>IF('Plan d''actions bis2'!C44=0,"",'Plan d''actions bis2'!C44)</f>
        <v/>
      </c>
    </row>
    <row r="41" spans="1:2" x14ac:dyDescent="0.25">
      <c r="A41" s="148" t="s">
        <v>70</v>
      </c>
      <c r="B41" s="149" t="str">
        <f>IF('Plan d''actions bis2'!C46=0,"",'Plan d''actions bis2'!C46)</f>
        <v/>
      </c>
    </row>
    <row r="42" spans="1:2" x14ac:dyDescent="0.25">
      <c r="A42" s="148" t="s">
        <v>72</v>
      </c>
      <c r="B42" s="149" t="str">
        <f>IF('Plan d''actions bis2'!C47=0,"",'Plan d''actions bis2'!C47)</f>
        <v/>
      </c>
    </row>
    <row r="43" spans="1:2" x14ac:dyDescent="0.25">
      <c r="A43" s="148" t="s">
        <v>73</v>
      </c>
      <c r="B43" s="149" t="str">
        <f>IF('Plan d''actions bis2'!C48=0,"",'Plan d''actions bis2'!C48)</f>
        <v/>
      </c>
    </row>
    <row r="44" spans="1:2" x14ac:dyDescent="0.25">
      <c r="A44" s="148" t="s">
        <v>74</v>
      </c>
      <c r="B44" s="149" t="str">
        <f>IF('Plan d''actions bis2'!C49=0,"",'Plan d''actions bis2'!C49)</f>
        <v/>
      </c>
    </row>
    <row r="45" spans="1:2" x14ac:dyDescent="0.25">
      <c r="A45" s="148" t="s">
        <v>75</v>
      </c>
      <c r="B45" s="149" t="str">
        <f>IF('Plan d''actions bis2'!C50=0,"",'Plan d''actions bis2'!C50)</f>
        <v/>
      </c>
    </row>
  </sheetData>
  <sheetProtection selectLockedCells="1" selectUnlockedCells="1"/>
  <mergeCells count="2">
    <mergeCell ref="D3:F4"/>
    <mergeCell ref="D6:F15"/>
  </mergeCells>
  <conditionalFormatting sqref="B3">
    <cfRule type="expression" dxfId="23" priority="7">
      <formula>$B3="Non"</formula>
    </cfRule>
    <cfRule type="expression" dxfId="22" priority="8">
      <formula>$B3="Oui"</formula>
    </cfRule>
    <cfRule type="expression" dxfId="21" priority="9">
      <formula>$B3="Toujours"</formula>
    </cfRule>
    <cfRule type="expression" dxfId="20" priority="10">
      <formula>$B3="Fréquemment"</formula>
    </cfRule>
    <cfRule type="expression" dxfId="19" priority="11">
      <formula>$B3="Rarement"</formula>
    </cfRule>
    <cfRule type="expression" dxfId="18" priority="12">
      <formula>$B3="jamais"</formula>
    </cfRule>
  </conditionalFormatting>
  <conditionalFormatting sqref="B4:B45">
    <cfRule type="expression" dxfId="17" priority="1">
      <formula>$B4="Non"</formula>
    </cfRule>
    <cfRule type="expression" dxfId="16" priority="2">
      <formula>$B4="Oui"</formula>
    </cfRule>
    <cfRule type="expression" dxfId="15" priority="3">
      <formula>$B4="Toujours"</formula>
    </cfRule>
    <cfRule type="expression" dxfId="14" priority="4">
      <formula>$B4="Fréquemment"</formula>
    </cfRule>
    <cfRule type="expression" dxfId="13" priority="5">
      <formula>$B4="Rarement"</formula>
    </cfRule>
    <cfRule type="expression" dxfId="12" priority="6">
      <formula>$B4="jamais"</formula>
    </cfRule>
  </conditionalFormatting>
  <hyperlinks>
    <hyperlink ref="D3:F4" location="Synthèses!A1" display="Retour à l'onglet &quot;Synthèses&quot;"/>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theme="9" tint="0.79998168889431442"/>
  </sheetPr>
  <dimension ref="A1:F45"/>
  <sheetViews>
    <sheetView workbookViewId="0">
      <selection activeCell="O1" sqref="O1:Q2"/>
    </sheetView>
  </sheetViews>
  <sheetFormatPr baseColWidth="10" defaultRowHeight="15" x14ac:dyDescent="0.25"/>
  <cols>
    <col min="1" max="1" width="4.5703125" style="77" bestFit="1" customWidth="1"/>
    <col min="2" max="2" width="28.42578125" style="142" customWidth="1"/>
  </cols>
  <sheetData>
    <row r="1" spans="1:6" ht="74.25" customHeight="1" x14ac:dyDescent="0.25">
      <c r="B1" s="154" t="str">
        <f>' identification SSIAD'!H2</f>
        <v>Le n° de dossier et la dernière date d'évaluation doivent être complétées pour générer un nom de fichier valide</v>
      </c>
    </row>
    <row r="2" spans="1:6" ht="30" customHeight="1" thickBot="1" x14ac:dyDescent="0.3">
      <c r="B2" s="155"/>
    </row>
    <row r="3" spans="1:6" x14ac:dyDescent="0.25">
      <c r="A3" s="143" t="s">
        <v>28</v>
      </c>
      <c r="B3" s="149" t="str">
        <f>IF('Plan d''actions bis3'!C3=0,"",'Plan d''actions bis3'!C3)</f>
        <v/>
      </c>
      <c r="D3" s="266" t="s">
        <v>164</v>
      </c>
      <c r="E3" s="267"/>
      <c r="F3" s="268"/>
    </row>
    <row r="4" spans="1:6" ht="15.75" thickBot="1" x14ac:dyDescent="0.3">
      <c r="A4" s="143" t="s">
        <v>30</v>
      </c>
      <c r="B4" s="149" t="str">
        <f>IF('Plan d''actions bis3'!C4=0,"",'Plan d''actions bis3'!C4)</f>
        <v/>
      </c>
      <c r="D4" s="269"/>
      <c r="E4" s="270"/>
      <c r="F4" s="271"/>
    </row>
    <row r="5" spans="1:6" x14ac:dyDescent="0.25">
      <c r="A5" s="143" t="s">
        <v>31</v>
      </c>
      <c r="B5" s="149" t="str">
        <f>IF('Plan d''actions bis3'!C5=0,"",'Plan d''actions bis3'!C5)</f>
        <v/>
      </c>
    </row>
    <row r="6" spans="1:6" x14ac:dyDescent="0.25">
      <c r="A6" s="143" t="s">
        <v>32</v>
      </c>
      <c r="B6" s="149" t="str">
        <f>IF('Plan d''actions bis3'!C6=0,"",'Plan d''actions bis3'!C6)</f>
        <v/>
      </c>
      <c r="D6" s="307" t="s">
        <v>177</v>
      </c>
      <c r="E6" s="307"/>
      <c r="F6" s="307"/>
    </row>
    <row r="7" spans="1:6" x14ac:dyDescent="0.25">
      <c r="A7" s="143" t="s">
        <v>34</v>
      </c>
      <c r="B7" s="149" t="str">
        <f>IF('Plan d''actions bis3'!C7=0,"",'Plan d''actions bis3'!C7)</f>
        <v/>
      </c>
      <c r="D7" s="307"/>
      <c r="E7" s="307"/>
      <c r="F7" s="307"/>
    </row>
    <row r="8" spans="1:6" x14ac:dyDescent="0.25">
      <c r="A8" s="143" t="s">
        <v>35</v>
      </c>
      <c r="B8" s="149" t="str">
        <f>IF('Plan d''actions bis3'!C8=0,"",'Plan d''actions bis3'!C8)</f>
        <v/>
      </c>
      <c r="D8" s="307"/>
      <c r="E8" s="307"/>
      <c r="F8" s="307"/>
    </row>
    <row r="9" spans="1:6" x14ac:dyDescent="0.25">
      <c r="A9" s="143" t="s">
        <v>36</v>
      </c>
      <c r="B9" s="149" t="str">
        <f>IF('Plan d''actions bis3'!C9=0,"",'Plan d''actions bis3'!C9)</f>
        <v/>
      </c>
      <c r="D9" s="307"/>
      <c r="E9" s="307"/>
      <c r="F9" s="307"/>
    </row>
    <row r="10" spans="1:6" x14ac:dyDescent="0.25">
      <c r="A10" s="143" t="s">
        <v>37</v>
      </c>
      <c r="B10" s="149" t="str">
        <f>IF('Plan d''actions bis3'!C10=0,"",'Plan d''actions bis3'!C10)</f>
        <v/>
      </c>
      <c r="D10" s="307"/>
      <c r="E10" s="307"/>
      <c r="F10" s="307"/>
    </row>
    <row r="11" spans="1:6" x14ac:dyDescent="0.25">
      <c r="A11" s="143" t="s">
        <v>38</v>
      </c>
      <c r="B11" s="149" t="str">
        <f>IF('Plan d''actions bis3'!C11=0,"",'Plan d''actions bis3'!C11)</f>
        <v/>
      </c>
      <c r="D11" s="307"/>
      <c r="E11" s="307"/>
      <c r="F11" s="307"/>
    </row>
    <row r="12" spans="1:6" x14ac:dyDescent="0.25">
      <c r="A12" s="143" t="s">
        <v>39</v>
      </c>
      <c r="B12" s="149" t="str">
        <f>IF('Plan d''actions bis3'!C12=0,"",'Plan d''actions bis3'!C12)</f>
        <v/>
      </c>
      <c r="D12" s="307"/>
      <c r="E12" s="307"/>
      <c r="F12" s="307"/>
    </row>
    <row r="13" spans="1:6" x14ac:dyDescent="0.25">
      <c r="A13" s="143" t="s">
        <v>40</v>
      </c>
      <c r="B13" s="149" t="str">
        <f>IF('Plan d''actions bis3'!C13=0,"",'Plan d''actions bis3'!C13)</f>
        <v/>
      </c>
      <c r="D13" s="307"/>
      <c r="E13" s="307"/>
      <c r="F13" s="307"/>
    </row>
    <row r="14" spans="1:6" x14ac:dyDescent="0.25">
      <c r="A14" s="144" t="s">
        <v>41</v>
      </c>
      <c r="B14" s="149" t="str">
        <f>IF('Plan d''actions bis3'!C15=0,"",'Plan d''actions bis3'!C15)</f>
        <v/>
      </c>
      <c r="D14" s="185"/>
      <c r="E14" s="185"/>
      <c r="F14" s="185"/>
    </row>
    <row r="15" spans="1:6" x14ac:dyDescent="0.25">
      <c r="A15" s="144" t="s">
        <v>42</v>
      </c>
      <c r="B15" s="149" t="str">
        <f>IF('Plan d''actions bis3'!C16=0,"",'Plan d''actions bis3'!C16)</f>
        <v/>
      </c>
      <c r="D15" s="185"/>
      <c r="E15" s="185"/>
      <c r="F15" s="185"/>
    </row>
    <row r="16" spans="1:6" x14ac:dyDescent="0.25">
      <c r="A16" s="144" t="s">
        <v>43</v>
      </c>
      <c r="B16" s="149" t="str">
        <f>IF('Plan d''actions bis3'!C17=0,"",'Plan d''actions bis3'!C17)</f>
        <v/>
      </c>
    </row>
    <row r="17" spans="1:2" x14ac:dyDescent="0.25">
      <c r="A17" s="145" t="s">
        <v>47</v>
      </c>
      <c r="B17" s="149" t="str">
        <f>IF('Plan d''actions bis3'!C19=0,"",'Plan d''actions bis3'!C19)</f>
        <v/>
      </c>
    </row>
    <row r="18" spans="1:2" x14ac:dyDescent="0.25">
      <c r="A18" s="145" t="s">
        <v>48</v>
      </c>
      <c r="B18" s="149" t="str">
        <f>IF('Plan d''actions bis3'!C20=0,"",'Plan d''actions bis3'!C20)</f>
        <v/>
      </c>
    </row>
    <row r="19" spans="1:2" x14ac:dyDescent="0.25">
      <c r="A19" s="145" t="s">
        <v>49</v>
      </c>
      <c r="B19" s="149" t="str">
        <f>IF('Plan d''actions bis3'!C21=0,"",'Plan d''actions bis3'!C21)</f>
        <v/>
      </c>
    </row>
    <row r="20" spans="1:2" x14ac:dyDescent="0.25">
      <c r="A20" s="145" t="s">
        <v>82</v>
      </c>
      <c r="B20" s="149" t="str">
        <f>IF('Plan d''actions bis3'!C22=0,"",'Plan d''actions bis3'!C22)</f>
        <v/>
      </c>
    </row>
    <row r="21" spans="1:2" x14ac:dyDescent="0.25">
      <c r="A21" s="145" t="s">
        <v>83</v>
      </c>
      <c r="B21" s="149" t="str">
        <f>IF('Plan d''actions bis3'!C23=0,"",'Plan d''actions bis3'!C23)</f>
        <v/>
      </c>
    </row>
    <row r="22" spans="1:2" x14ac:dyDescent="0.25">
      <c r="A22" s="145" t="s">
        <v>50</v>
      </c>
      <c r="B22" s="149" t="str">
        <f>IF('Plan d''actions bis3'!C24=0,"",'Plan d''actions bis3'!C24)</f>
        <v/>
      </c>
    </row>
    <row r="23" spans="1:2" x14ac:dyDescent="0.25">
      <c r="A23" s="145" t="s">
        <v>84</v>
      </c>
      <c r="B23" s="149" t="str">
        <f>IF('Plan d''actions bis3'!C25=0,"",'Plan d''actions bis3'!C25)</f>
        <v/>
      </c>
    </row>
    <row r="24" spans="1:2" x14ac:dyDescent="0.25">
      <c r="A24" s="146" t="s">
        <v>54</v>
      </c>
      <c r="B24" s="149" t="str">
        <f>IF('Plan d''actions bis3'!C27=0,"",'Plan d''actions bis3'!C27)</f>
        <v/>
      </c>
    </row>
    <row r="25" spans="1:2" x14ac:dyDescent="0.25">
      <c r="A25" s="146" t="s">
        <v>55</v>
      </c>
      <c r="B25" s="149" t="str">
        <f>IF('Plan d''actions bis3'!C28=0,"",'Plan d''actions bis3'!C28)</f>
        <v/>
      </c>
    </row>
    <row r="26" spans="1:2" x14ac:dyDescent="0.25">
      <c r="A26" s="146" t="s">
        <v>56</v>
      </c>
      <c r="B26" s="149" t="str">
        <f>IF('Plan d''actions bis3'!C29=0,"",'Plan d''actions bis3'!C29)</f>
        <v/>
      </c>
    </row>
    <row r="27" spans="1:2" x14ac:dyDescent="0.25">
      <c r="A27" s="146" t="s">
        <v>57</v>
      </c>
      <c r="B27" s="149" t="str">
        <f>IF('Plan d''actions bis3'!C30=0,"",'Plan d''actions bis3'!C30)</f>
        <v/>
      </c>
    </row>
    <row r="28" spans="1:2" x14ac:dyDescent="0.25">
      <c r="A28" s="146" t="s">
        <v>58</v>
      </c>
      <c r="B28" s="149" t="str">
        <f>IF('Plan d''actions bis3'!C31=0,"",'Plan d''actions bis3'!C31)</f>
        <v/>
      </c>
    </row>
    <row r="29" spans="1:2" x14ac:dyDescent="0.25">
      <c r="A29" s="147" t="s">
        <v>59</v>
      </c>
      <c r="B29" s="149" t="str">
        <f>IF('Plan d''actions bis3'!C33=0,"",'Plan d''actions bis3'!C33)</f>
        <v/>
      </c>
    </row>
    <row r="30" spans="1:2" x14ac:dyDescent="0.25">
      <c r="A30" s="147" t="s">
        <v>61</v>
      </c>
      <c r="B30" s="149" t="str">
        <f>IF('Plan d''actions bis3'!C34=0,"",'Plan d''actions bis3'!C34)</f>
        <v/>
      </c>
    </row>
    <row r="31" spans="1:2" x14ac:dyDescent="0.25">
      <c r="A31" s="147" t="s">
        <v>62</v>
      </c>
      <c r="B31" s="149" t="str">
        <f>IF('Plan d''actions bis3'!C35=0,"",'Plan d''actions bis3'!C35)</f>
        <v/>
      </c>
    </row>
    <row r="32" spans="1:2" x14ac:dyDescent="0.25">
      <c r="A32" s="147" t="s">
        <v>63</v>
      </c>
      <c r="B32" s="149" t="str">
        <f>IF('Plan d''actions bis3'!C36=0,"",'Plan d''actions bis3'!C36)</f>
        <v/>
      </c>
    </row>
    <row r="33" spans="1:2" x14ac:dyDescent="0.25">
      <c r="A33" s="147" t="s">
        <v>64</v>
      </c>
      <c r="B33" s="149" t="str">
        <f>IF('Plan d''actions bis3'!C37=0,"",'Plan d''actions bis3'!C37)</f>
        <v/>
      </c>
    </row>
    <row r="34" spans="1:2" x14ac:dyDescent="0.25">
      <c r="A34" s="147" t="s">
        <v>65</v>
      </c>
      <c r="B34" s="149" t="str">
        <f>IF('Plan d''actions bis3'!C38=0,"",'Plan d''actions bis3'!C38)</f>
        <v/>
      </c>
    </row>
    <row r="35" spans="1:2" x14ac:dyDescent="0.25">
      <c r="A35" s="147" t="s">
        <v>76</v>
      </c>
      <c r="B35" s="149" t="str">
        <f>IF('Plan d''actions bis3'!C39=0,"",'Plan d''actions bis3'!C39)</f>
        <v/>
      </c>
    </row>
    <row r="36" spans="1:2" x14ac:dyDescent="0.25">
      <c r="A36" s="147" t="s">
        <v>66</v>
      </c>
      <c r="B36" s="149" t="str">
        <f>IF('Plan d''actions bis3'!C40=0,"",'Plan d''actions bis3'!C40)</f>
        <v/>
      </c>
    </row>
    <row r="37" spans="1:2" x14ac:dyDescent="0.25">
      <c r="A37" s="147" t="s">
        <v>67</v>
      </c>
      <c r="B37" s="149" t="str">
        <f>IF('Plan d''actions bis3'!C41=0,"",'Plan d''actions bis3'!C41)</f>
        <v/>
      </c>
    </row>
    <row r="38" spans="1:2" x14ac:dyDescent="0.25">
      <c r="A38" s="147" t="s">
        <v>68</v>
      </c>
      <c r="B38" s="149" t="str">
        <f>IF('Plan d''actions bis3'!C42=0,"",'Plan d''actions bis3'!C42)</f>
        <v/>
      </c>
    </row>
    <row r="39" spans="1:2" x14ac:dyDescent="0.25">
      <c r="A39" s="147" t="s">
        <v>69</v>
      </c>
      <c r="B39" s="149" t="str">
        <f>IF('Plan d''actions bis3'!C43=0,"",'Plan d''actions bis3'!C43)</f>
        <v/>
      </c>
    </row>
    <row r="40" spans="1:2" x14ac:dyDescent="0.25">
      <c r="A40" s="147" t="s">
        <v>77</v>
      </c>
      <c r="B40" s="149" t="str">
        <f>IF('Plan d''actions bis3'!C44=0,"",'Plan d''actions bis3'!C44)</f>
        <v/>
      </c>
    </row>
    <row r="41" spans="1:2" x14ac:dyDescent="0.25">
      <c r="A41" s="148" t="s">
        <v>70</v>
      </c>
      <c r="B41" s="149" t="str">
        <f>IF('Plan d''actions bis3'!C46=0,"",'Plan d''actions bis3'!C46)</f>
        <v/>
      </c>
    </row>
    <row r="42" spans="1:2" x14ac:dyDescent="0.25">
      <c r="A42" s="148" t="s">
        <v>72</v>
      </c>
      <c r="B42" s="149" t="str">
        <f>IF('Plan d''actions bis3'!C47=0,"",'Plan d''actions bis3'!C47)</f>
        <v/>
      </c>
    </row>
    <row r="43" spans="1:2" x14ac:dyDescent="0.25">
      <c r="A43" s="148" t="s">
        <v>73</v>
      </c>
      <c r="B43" s="149" t="str">
        <f>IF('Plan d''actions bis3'!C48=0,"",'Plan d''actions bis3'!C48)</f>
        <v/>
      </c>
    </row>
    <row r="44" spans="1:2" x14ac:dyDescent="0.25">
      <c r="A44" s="148" t="s">
        <v>74</v>
      </c>
      <c r="B44" s="149" t="str">
        <f>IF('Plan d''actions bis3'!C49=0,"",'Plan d''actions bis3'!C49)</f>
        <v/>
      </c>
    </row>
    <row r="45" spans="1:2" x14ac:dyDescent="0.25">
      <c r="A45" s="148" t="s">
        <v>75</v>
      </c>
      <c r="B45" s="149" t="str">
        <f>IF('Plan d''actions bis3'!C50=0,"",'Plan d''actions bis3'!C50)</f>
        <v/>
      </c>
    </row>
  </sheetData>
  <sheetProtection selectLockedCells="1" selectUnlockedCells="1"/>
  <mergeCells count="2">
    <mergeCell ref="D3:F4"/>
    <mergeCell ref="D6:F15"/>
  </mergeCells>
  <conditionalFormatting sqref="B3">
    <cfRule type="expression" dxfId="11" priority="7">
      <formula>$B3="Non"</formula>
    </cfRule>
    <cfRule type="expression" dxfId="10" priority="8">
      <formula>$B3="Oui"</formula>
    </cfRule>
    <cfRule type="expression" dxfId="9" priority="9">
      <formula>$B3="Toujours"</formula>
    </cfRule>
    <cfRule type="expression" dxfId="8" priority="10">
      <formula>$B3="Fréquemment"</formula>
    </cfRule>
    <cfRule type="expression" dxfId="7" priority="11">
      <formula>$B3="Rarement"</formula>
    </cfRule>
    <cfRule type="expression" dxfId="6" priority="12">
      <formula>$B3="jamais"</formula>
    </cfRule>
  </conditionalFormatting>
  <conditionalFormatting sqref="B4:B45">
    <cfRule type="expression" dxfId="5" priority="1">
      <formula>$B4="Non"</formula>
    </cfRule>
    <cfRule type="expression" dxfId="4" priority="2">
      <formula>$B4="Oui"</formula>
    </cfRule>
    <cfRule type="expression" dxfId="3" priority="3">
      <formula>$B4="Toujours"</formula>
    </cfRule>
    <cfRule type="expression" dxfId="2" priority="4">
      <formula>$B4="Fréquemment"</formula>
    </cfRule>
    <cfRule type="expression" dxfId="1" priority="5">
      <formula>$B4="Rarement"</formula>
    </cfRule>
    <cfRule type="expression" dxfId="0" priority="6">
      <formula>$B4="jamais"</formula>
    </cfRule>
  </conditionalFormatting>
  <hyperlinks>
    <hyperlink ref="D3:F4" location="Synthèses!A1" display="Retour à l'onglet &quot;Synthèses&quo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B050"/>
    <pageSetUpPr fitToPage="1"/>
  </sheetPr>
  <dimension ref="B1:M9"/>
  <sheetViews>
    <sheetView showGridLines="0" workbookViewId="0">
      <selection activeCell="G37" sqref="G37"/>
    </sheetView>
  </sheetViews>
  <sheetFormatPr baseColWidth="10" defaultRowHeight="15" x14ac:dyDescent="0.25"/>
  <cols>
    <col min="1" max="1" width="35.5703125" customWidth="1"/>
    <col min="2" max="2" width="24" customWidth="1"/>
    <col min="3" max="3" width="8.5703125" customWidth="1"/>
    <col min="4" max="4" width="22.42578125" customWidth="1"/>
    <col min="8" max="12" width="0" hidden="1" customWidth="1"/>
  </cols>
  <sheetData>
    <row r="1" spans="2:13" ht="129" customHeight="1" x14ac:dyDescent="0.25">
      <c r="B1" s="206"/>
      <c r="C1" s="206"/>
      <c r="D1" s="206"/>
      <c r="E1" s="206"/>
      <c r="F1" s="206"/>
    </row>
    <row r="2" spans="2:13" ht="41.25" hidden="1" customHeight="1" x14ac:dyDescent="0.25">
      <c r="B2" s="132" t="s">
        <v>162</v>
      </c>
      <c r="C2" s="8"/>
      <c r="D2" s="207"/>
      <c r="E2" s="207"/>
      <c r="F2" s="207"/>
      <c r="H2" s="203" t="str">
        <f>IF(OR(D2="",F7=""),"Le n° de dossier et la dernière date d'évaluation doivent être complétées pour générer un nom de fichier valide",D2&amp;"-"&amp;TEXT(F7,"jj mm aaaa"))</f>
        <v>Le n° de dossier et la dernière date d'évaluation doivent être complétées pour générer un nom de fichier valide</v>
      </c>
      <c r="I2" s="204"/>
      <c r="J2" s="204"/>
      <c r="K2" s="204"/>
      <c r="L2" s="205"/>
      <c r="M2" s="102"/>
    </row>
    <row r="3" spans="2:13" ht="38.25" customHeight="1" x14ac:dyDescent="0.25">
      <c r="B3" s="12" t="s">
        <v>15</v>
      </c>
      <c r="C3" s="8"/>
      <c r="D3" s="208"/>
      <c r="E3" s="208"/>
      <c r="F3" s="208"/>
      <c r="H3" s="209" t="s">
        <v>147</v>
      </c>
      <c r="I3" s="210"/>
      <c r="J3" s="210"/>
      <c r="K3" s="210"/>
      <c r="L3" s="211"/>
    </row>
    <row r="4" spans="2:13" ht="36.75" customHeight="1" x14ac:dyDescent="0.25">
      <c r="B4" s="12" t="s">
        <v>52</v>
      </c>
      <c r="C4" s="8"/>
      <c r="D4" s="78"/>
      <c r="H4" s="212" t="str">
        <f ca="1">CELL("nomfichier")</f>
        <v>U:\Mes Documents\DEO EMS\SSIAD SPASAD SAAD\Pack MEDISSIAD\Medissiad final\[MedissiadSource SM V5.xlsx]Lisez-moi</v>
      </c>
      <c r="I4" s="213"/>
      <c r="J4" s="213"/>
      <c r="K4" s="213"/>
      <c r="L4" s="214"/>
    </row>
    <row r="5" spans="2:13" ht="36.75" customHeight="1" x14ac:dyDescent="0.25">
      <c r="B5" s="13" t="s">
        <v>53</v>
      </c>
      <c r="C5" s="8"/>
      <c r="D5" s="208"/>
      <c r="E5" s="208"/>
      <c r="F5" s="208"/>
      <c r="H5" s="215"/>
      <c r="I5" s="216"/>
      <c r="J5" s="216"/>
      <c r="K5" s="216"/>
      <c r="L5" s="217"/>
    </row>
    <row r="6" spans="2:13" ht="36.75" customHeight="1" x14ac:dyDescent="0.25">
      <c r="B6" s="83" t="s">
        <v>135</v>
      </c>
      <c r="D6" s="134"/>
    </row>
    <row r="7" spans="2:13" ht="36.75" customHeight="1" x14ac:dyDescent="0.25">
      <c r="B7" s="86" t="s">
        <v>136</v>
      </c>
      <c r="D7" s="135"/>
      <c r="F7" s="201" t="str">
        <f>IF(AND(D6&lt;&gt;"",D7="",D8=""),D6,IF(AND(D6&lt;&gt;"",D7&lt;&gt;"",D8=""),D7,IF(AND(D6&lt;&gt;"",D7&lt;&gt;"",D8&lt;&gt;""),D8,"")))</f>
        <v/>
      </c>
      <c r="G7" s="202" t="str">
        <f>IF(AND(F6&lt;&gt;"",F7="",F8=""),F6,IF(AND(F6&lt;&gt;"",F7&lt;&gt;"",F8=""),F7,IF(AND(F6&lt;&gt;"",F7&lt;&gt;"",F8&lt;&gt;""),F8,"")))</f>
        <v/>
      </c>
    </row>
    <row r="8" spans="2:13" ht="36.75" customHeight="1" x14ac:dyDescent="0.25">
      <c r="B8" s="87" t="s">
        <v>137</v>
      </c>
      <c r="D8" s="136"/>
    </row>
    <row r="9" spans="2:13" x14ac:dyDescent="0.25">
      <c r="B9" s="156"/>
    </row>
  </sheetData>
  <sheetProtection selectLockedCells="1"/>
  <mergeCells count="8">
    <mergeCell ref="F7:G7"/>
    <mergeCell ref="H2:L2"/>
    <mergeCell ref="B1:F1"/>
    <mergeCell ref="D2:F2"/>
    <mergeCell ref="D3:F3"/>
    <mergeCell ref="D5:F5"/>
    <mergeCell ref="H3:L3"/>
    <mergeCell ref="H4:L5"/>
  </mergeCells>
  <dataValidations xWindow="1025" yWindow="640" count="2">
    <dataValidation type="list" allowBlank="1" showInputMessage="1" showErrorMessage="1" sqref="D3">
      <formula1>EMS</formula1>
    </dataValidation>
    <dataValidation allowBlank="1" showInputMessage="1" showErrorMessage="1" promptTitle="N° d'identification du dossier" prompt="Ce n° est unique et vous a été communiqué par voie électronique._x000a__x000a_Copiez le dans cette cellule en respectant bien la casse." sqref="D2:F2"/>
  </dataValidations>
  <pageMargins left="0.70866141732283472" right="0.70866141732283472"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xWindow="1025" yWindow="640" count="1">
        <x14:dataValidation type="list" allowBlank="1" showInputMessage="1" showErrorMessage="1">
          <x14:formula1>
            <xm:f>Feuil1!$B$8:$B$10</xm:f>
          </x14:formula1>
          <xm:sqref>D5:F5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CCCCFF"/>
    <pageSetUpPr fitToPage="1"/>
  </sheetPr>
  <dimension ref="A1:N16"/>
  <sheetViews>
    <sheetView workbookViewId="0">
      <selection activeCell="B12" sqref="B12"/>
    </sheetView>
  </sheetViews>
  <sheetFormatPr baseColWidth="10" defaultRowHeight="15" x14ac:dyDescent="0.25"/>
  <cols>
    <col min="1" max="1" width="9.85546875" customWidth="1"/>
    <col min="2" max="2" width="143.140625" style="1" customWidth="1"/>
    <col min="3" max="5" width="13.42578125" style="3" customWidth="1"/>
    <col min="6" max="6" width="5.42578125" style="2" hidden="1" customWidth="1"/>
    <col min="7" max="7" width="9.85546875" hidden="1" customWidth="1"/>
    <col min="8" max="8" width="4" hidden="1" customWidth="1"/>
    <col min="9" max="9" width="5.42578125" style="77" hidden="1" customWidth="1"/>
    <col min="10" max="10" width="9.85546875" hidden="1" customWidth="1"/>
    <col min="11" max="11" width="4" hidden="1" customWidth="1"/>
    <col min="12" max="12" width="5.42578125" style="77" hidden="1" customWidth="1"/>
    <col min="13" max="13" width="9.85546875" hidden="1" customWidth="1"/>
    <col min="14" max="14" width="4" hidden="1" customWidth="1"/>
  </cols>
  <sheetData>
    <row r="1" spans="1:14" ht="66.75" customHeight="1" x14ac:dyDescent="0.25">
      <c r="A1" s="6"/>
      <c r="B1" s="40" t="s">
        <v>102</v>
      </c>
      <c r="C1" s="85" t="str">
        <f>IF(' identification SSIAD'!D6="","Saisir la date dans l'onglet identification SSIAD",' identification SSIAD'!D6)</f>
        <v>Saisir la date dans l'onglet identification SSIAD</v>
      </c>
      <c r="D1" s="84" t="str">
        <f>IF(' identification SSIAD'!D7="","Saisir la date dans l'onglet identification SSIAD",' identification SSIAD'!D7)</f>
        <v>Saisir la date dans l'onglet identification SSIAD</v>
      </c>
      <c r="E1" s="88" t="str">
        <f>IF(' identification SSIAD'!D8="","Saisir la date dans l'onglet identification SSIAD",' identification SSIAD'!D8)</f>
        <v>Saisir la date dans l'onglet identification SSIAD</v>
      </c>
      <c r="F1" s="89"/>
      <c r="G1" s="90"/>
      <c r="H1" s="90"/>
      <c r="I1" s="91"/>
      <c r="J1" s="92"/>
      <c r="K1" s="92"/>
      <c r="L1" s="93"/>
      <c r="M1" s="94"/>
      <c r="N1" s="94"/>
    </row>
    <row r="2" spans="1:14" ht="51.75" customHeight="1" x14ac:dyDescent="0.25">
      <c r="A2" s="39" t="s">
        <v>28</v>
      </c>
      <c r="B2" s="14" t="s">
        <v>101</v>
      </c>
      <c r="C2" s="69"/>
      <c r="D2" s="69"/>
      <c r="E2" s="69"/>
      <c r="F2" s="89" t="str">
        <f>IF(OR($C2="jamais",$C2="NON"),3,IF(OR($C2="toujours",$C2="OUI"),0,IF($C2="fréquemment",1,IF($C2="rarement",2,""))))</f>
        <v/>
      </c>
      <c r="G2" s="89" t="s">
        <v>95</v>
      </c>
      <c r="H2" s="89">
        <f>COUNTIF(F$2:F$14,"0")</f>
        <v>0</v>
      </c>
      <c r="I2" s="91" t="str">
        <f>IF(OR($D2="jamais",$D2="NON"),3,IF(OR($D2="toujours",$D2="OUI"),0,IF($D2="fréquemment",1,IF($D2="rarement",2,""))))</f>
        <v/>
      </c>
      <c r="J2" s="91" t="s">
        <v>95</v>
      </c>
      <c r="K2" s="91">
        <f>COUNTIF(I$2:I$14,"0")</f>
        <v>0</v>
      </c>
      <c r="L2" s="93" t="str">
        <f>IF(OR($E2="jamais",$E2="NON"),3,IF(OR($E2="toujours",$E2="OUI"),0,IF($E2="fréquemment",1,IF($E2="rarement",2,""))))</f>
        <v/>
      </c>
      <c r="M2" s="93" t="s">
        <v>95</v>
      </c>
      <c r="N2" s="93">
        <f>COUNTIF(L$2:L$14,"0")</f>
        <v>0</v>
      </c>
    </row>
    <row r="3" spans="1:14" ht="38.25" customHeight="1" x14ac:dyDescent="0.25">
      <c r="A3" s="39" t="s">
        <v>29</v>
      </c>
      <c r="B3" s="184" t="s">
        <v>188</v>
      </c>
      <c r="C3" s="157" t="s">
        <v>152</v>
      </c>
      <c r="D3" s="157" t="s">
        <v>152</v>
      </c>
      <c r="E3" s="157" t="s">
        <v>152</v>
      </c>
      <c r="F3" s="89" t="str">
        <f>IF(OR($C3="jamais",$C3="NON"),3,IF(OR($C3="toujours",$C3="OUI"),0,IF($C3="fréquemment",1,IF($C3="rarement",2,""))))</f>
        <v/>
      </c>
      <c r="G3" s="89" t="s">
        <v>96</v>
      </c>
      <c r="H3" s="89">
        <f>COUNTIF(F$2:F$14,"1")</f>
        <v>0</v>
      </c>
      <c r="I3" s="91" t="str">
        <f t="shared" ref="I3:I14" si="0">IF(OR($D3="jamais",$D3="NON"),3,IF(OR($D3="toujours",$D3="OUI"),0,IF($D3="fréquemment",1,IF($D3="rarement",2,""))))</f>
        <v/>
      </c>
      <c r="J3" s="91" t="s">
        <v>96</v>
      </c>
      <c r="K3" s="91">
        <f>COUNTIF(I$2:I$14,"1")</f>
        <v>0</v>
      </c>
      <c r="L3" s="93" t="str">
        <f t="shared" ref="L3:L14" si="1">IF(OR($E3="jamais",$E3="NON"),3,IF(OR($E3="toujours",$E3="OUI"),0,IF($E3="fréquemment",1,IF($E3="rarement",2,""))))</f>
        <v/>
      </c>
      <c r="M3" s="93" t="s">
        <v>96</v>
      </c>
      <c r="N3" s="93">
        <f>COUNTIF(L$2:L$14,"1")</f>
        <v>0</v>
      </c>
    </row>
    <row r="4" spans="1:14" ht="21.75" customHeight="1" x14ac:dyDescent="0.25">
      <c r="A4" s="39" t="s">
        <v>30</v>
      </c>
      <c r="B4" s="14" t="s">
        <v>23</v>
      </c>
      <c r="C4" s="69"/>
      <c r="D4" s="69"/>
      <c r="E4" s="69"/>
      <c r="F4" s="89" t="str">
        <f t="shared" ref="F4:F14" si="2">IF(OR($C4="jamais",$C4="NON"),3,IF(OR($C4="toujours",$C4="OUI"),0,IF($C4="fréquemment",1,IF($C4="rarement",2,""))))</f>
        <v/>
      </c>
      <c r="G4" s="89" t="s">
        <v>97</v>
      </c>
      <c r="H4" s="89">
        <f>COUNTIF(F$2:F$14,"2")</f>
        <v>0</v>
      </c>
      <c r="I4" s="91" t="str">
        <f t="shared" si="0"/>
        <v/>
      </c>
      <c r="J4" s="91" t="s">
        <v>97</v>
      </c>
      <c r="K4" s="91">
        <f>COUNTIF(I$2:I$14,"2")</f>
        <v>0</v>
      </c>
      <c r="L4" s="93" t="str">
        <f t="shared" si="1"/>
        <v/>
      </c>
      <c r="M4" s="93" t="s">
        <v>97</v>
      </c>
      <c r="N4" s="93">
        <f>COUNTIF(L$2:L$14,"2")</f>
        <v>0</v>
      </c>
    </row>
    <row r="5" spans="1:14" ht="42" customHeight="1" x14ac:dyDescent="0.25">
      <c r="A5" s="39" t="s">
        <v>31</v>
      </c>
      <c r="B5" s="17" t="s">
        <v>159</v>
      </c>
      <c r="C5" s="69"/>
      <c r="D5" s="69"/>
      <c r="E5" s="69"/>
      <c r="F5" s="89" t="str">
        <f t="shared" si="2"/>
        <v/>
      </c>
      <c r="G5" s="90"/>
      <c r="H5" s="90"/>
      <c r="I5" s="91" t="str">
        <f t="shared" si="0"/>
        <v/>
      </c>
      <c r="J5" s="92"/>
      <c r="K5" s="92"/>
      <c r="L5" s="93" t="str">
        <f t="shared" si="1"/>
        <v/>
      </c>
      <c r="M5" s="94"/>
      <c r="N5" s="94"/>
    </row>
    <row r="6" spans="1:14" ht="22.5" customHeight="1" x14ac:dyDescent="0.25">
      <c r="A6" s="39" t="s">
        <v>32</v>
      </c>
      <c r="B6" s="14" t="s">
        <v>24</v>
      </c>
      <c r="C6" s="69"/>
      <c r="D6" s="69"/>
      <c r="E6" s="69"/>
      <c r="F6" s="89" t="str">
        <f t="shared" si="2"/>
        <v/>
      </c>
      <c r="G6" s="89" t="s">
        <v>98</v>
      </c>
      <c r="H6" s="89">
        <f>COUNTIF(F$2:F$14,"3")</f>
        <v>0</v>
      </c>
      <c r="I6" s="91" t="str">
        <f t="shared" si="0"/>
        <v/>
      </c>
      <c r="J6" s="91" t="s">
        <v>98</v>
      </c>
      <c r="K6" s="91">
        <f>COUNTIF(I$2:I$14,"3")</f>
        <v>0</v>
      </c>
      <c r="L6" s="93" t="str">
        <f t="shared" si="1"/>
        <v/>
      </c>
      <c r="M6" s="93" t="s">
        <v>98</v>
      </c>
      <c r="N6" s="93">
        <f>COUNTIF(L$2:L$14,"3")</f>
        <v>0</v>
      </c>
    </row>
    <row r="7" spans="1:14" ht="45" x14ac:dyDescent="0.25">
      <c r="A7" s="39" t="s">
        <v>33</v>
      </c>
      <c r="B7" s="184" t="s">
        <v>189</v>
      </c>
      <c r="C7" s="157" t="s">
        <v>152</v>
      </c>
      <c r="D7" s="157" t="s">
        <v>152</v>
      </c>
      <c r="E7" s="157" t="s">
        <v>152</v>
      </c>
      <c r="F7" s="89" t="str">
        <f t="shared" si="2"/>
        <v/>
      </c>
      <c r="G7" s="90"/>
      <c r="H7" s="90"/>
      <c r="I7" s="91" t="str">
        <f t="shared" si="0"/>
        <v/>
      </c>
      <c r="J7" s="92"/>
      <c r="K7" s="92"/>
      <c r="L7" s="93" t="str">
        <f t="shared" si="1"/>
        <v/>
      </c>
      <c r="M7" s="94"/>
      <c r="N7" s="94"/>
    </row>
    <row r="8" spans="1:14" ht="22.5" customHeight="1" x14ac:dyDescent="0.25">
      <c r="A8" s="39" t="s">
        <v>34</v>
      </c>
      <c r="B8" s="14" t="s">
        <v>25</v>
      </c>
      <c r="C8" s="69"/>
      <c r="D8" s="69"/>
      <c r="E8" s="69"/>
      <c r="F8" s="89" t="str">
        <f t="shared" si="2"/>
        <v/>
      </c>
      <c r="G8" s="90"/>
      <c r="H8" s="90"/>
      <c r="I8" s="91" t="str">
        <f t="shared" si="0"/>
        <v/>
      </c>
      <c r="J8" s="92"/>
      <c r="K8" s="92"/>
      <c r="L8" s="93" t="str">
        <f t="shared" si="1"/>
        <v/>
      </c>
      <c r="M8" s="94"/>
      <c r="N8" s="94"/>
    </row>
    <row r="9" spans="1:14" ht="22.5" customHeight="1" x14ac:dyDescent="0.25">
      <c r="A9" s="39" t="s">
        <v>35</v>
      </c>
      <c r="B9" s="14" t="s">
        <v>27</v>
      </c>
      <c r="C9" s="69"/>
      <c r="D9" s="69"/>
      <c r="E9" s="69"/>
      <c r="F9" s="89" t="str">
        <f t="shared" si="2"/>
        <v/>
      </c>
      <c r="G9" s="90"/>
      <c r="H9" s="90"/>
      <c r="I9" s="91" t="str">
        <f t="shared" si="0"/>
        <v/>
      </c>
      <c r="J9" s="92"/>
      <c r="K9" s="92"/>
      <c r="L9" s="93" t="str">
        <f t="shared" si="1"/>
        <v/>
      </c>
      <c r="M9" s="94"/>
      <c r="N9" s="94"/>
    </row>
    <row r="10" spans="1:14" ht="22.5" customHeight="1" x14ac:dyDescent="0.25">
      <c r="A10" s="39" t="s">
        <v>36</v>
      </c>
      <c r="B10" s="14" t="s">
        <v>26</v>
      </c>
      <c r="C10" s="69"/>
      <c r="D10" s="69"/>
      <c r="E10" s="69"/>
      <c r="F10" s="89" t="str">
        <f t="shared" si="2"/>
        <v/>
      </c>
      <c r="G10" s="90"/>
      <c r="H10" s="90"/>
      <c r="I10" s="91" t="str">
        <f t="shared" si="0"/>
        <v/>
      </c>
      <c r="J10" s="92"/>
      <c r="K10" s="92"/>
      <c r="L10" s="93" t="str">
        <f t="shared" si="1"/>
        <v/>
      </c>
      <c r="M10" s="94"/>
      <c r="N10" s="94"/>
    </row>
    <row r="11" spans="1:14" ht="22.5" customHeight="1" x14ac:dyDescent="0.25">
      <c r="A11" s="39" t="s">
        <v>37</v>
      </c>
      <c r="B11" s="14" t="s">
        <v>78</v>
      </c>
      <c r="C11" s="69"/>
      <c r="D11" s="69"/>
      <c r="E11" s="69"/>
      <c r="F11" s="89" t="str">
        <f t="shared" si="2"/>
        <v/>
      </c>
      <c r="G11" s="90"/>
      <c r="H11" s="90"/>
      <c r="I11" s="91" t="str">
        <f t="shared" si="0"/>
        <v/>
      </c>
      <c r="J11" s="92"/>
      <c r="K11" s="92"/>
      <c r="L11" s="93" t="str">
        <f t="shared" si="1"/>
        <v/>
      </c>
      <c r="M11" s="94"/>
      <c r="N11" s="94"/>
    </row>
    <row r="12" spans="1:14" ht="75" x14ac:dyDescent="0.25">
      <c r="A12" s="39" t="s">
        <v>38</v>
      </c>
      <c r="B12" s="17" t="s">
        <v>195</v>
      </c>
      <c r="C12" s="139"/>
      <c r="D12" s="69"/>
      <c r="E12" s="69"/>
      <c r="F12" s="89" t="str">
        <f t="shared" si="2"/>
        <v/>
      </c>
      <c r="G12" s="90"/>
      <c r="H12" s="90"/>
      <c r="I12" s="91" t="str">
        <f t="shared" si="0"/>
        <v/>
      </c>
      <c r="J12" s="92"/>
      <c r="K12" s="92"/>
      <c r="L12" s="93" t="str">
        <f t="shared" si="1"/>
        <v/>
      </c>
      <c r="M12" s="94"/>
      <c r="N12" s="94"/>
    </row>
    <row r="13" spans="1:14" ht="60" x14ac:dyDescent="0.25">
      <c r="A13" s="39" t="s">
        <v>39</v>
      </c>
      <c r="B13" s="17" t="s">
        <v>190</v>
      </c>
      <c r="C13" s="69"/>
      <c r="D13" s="69"/>
      <c r="E13" s="69"/>
      <c r="F13" s="89" t="str">
        <f t="shared" si="2"/>
        <v/>
      </c>
      <c r="G13" s="90"/>
      <c r="H13" s="90"/>
      <c r="I13" s="91" t="str">
        <f t="shared" si="0"/>
        <v/>
      </c>
      <c r="J13" s="92"/>
      <c r="K13" s="92"/>
      <c r="L13" s="93" t="str">
        <f t="shared" si="1"/>
        <v/>
      </c>
      <c r="M13" s="94"/>
      <c r="N13" s="94"/>
    </row>
    <row r="14" spans="1:14" ht="27" customHeight="1" x14ac:dyDescent="0.25">
      <c r="A14" s="39" t="s">
        <v>40</v>
      </c>
      <c r="B14" s="17" t="s">
        <v>154</v>
      </c>
      <c r="C14" s="69"/>
      <c r="D14" s="69"/>
      <c r="E14" s="69"/>
      <c r="F14" s="89" t="str">
        <f t="shared" si="2"/>
        <v/>
      </c>
      <c r="G14" s="90"/>
      <c r="H14" s="90"/>
      <c r="I14" s="91" t="str">
        <f t="shared" si="0"/>
        <v/>
      </c>
      <c r="J14" s="92"/>
      <c r="K14" s="92"/>
      <c r="L14" s="93" t="str">
        <f t="shared" si="1"/>
        <v/>
      </c>
      <c r="M14" s="94"/>
      <c r="N14" s="94"/>
    </row>
    <row r="15" spans="1:14" hidden="1" x14ac:dyDescent="0.25">
      <c r="C15" s="3" t="str">
        <f>IF(C1="Saisir la date dans l'onglet identification SSIAD","",COUNTBLANK(C2:C14))</f>
        <v/>
      </c>
      <c r="D15" s="3" t="str">
        <f t="shared" ref="D15:N15" si="3">IF(D1="Saisir la date dans l'onglet identification SSIAD","",COUNTBLANK(D2:D14))</f>
        <v/>
      </c>
      <c r="E15" s="3" t="str">
        <f t="shared" si="3"/>
        <v/>
      </c>
      <c r="F15" s="3">
        <f t="shared" si="3"/>
        <v>13</v>
      </c>
      <c r="G15" s="3">
        <f t="shared" si="3"/>
        <v>9</v>
      </c>
      <c r="H15" s="3">
        <f t="shared" si="3"/>
        <v>9</v>
      </c>
      <c r="I15" s="3">
        <f t="shared" si="3"/>
        <v>13</v>
      </c>
      <c r="J15" s="3">
        <f t="shared" si="3"/>
        <v>9</v>
      </c>
      <c r="K15" s="3">
        <f t="shared" si="3"/>
        <v>9</v>
      </c>
      <c r="L15" s="3">
        <f t="shared" si="3"/>
        <v>13</v>
      </c>
      <c r="M15" s="3">
        <f t="shared" si="3"/>
        <v>9</v>
      </c>
      <c r="N15" s="3">
        <f t="shared" si="3"/>
        <v>9</v>
      </c>
    </row>
    <row r="16" spans="1:14" ht="63.75" customHeight="1" x14ac:dyDescent="0.25">
      <c r="C16" s="3" t="str">
        <f>IF(AND(C1&lt;&gt;"Saisir la date dans l'onglet identification SSIAD",C15&gt;0),"un ou plusieurs items non saisis","")</f>
        <v/>
      </c>
      <c r="D16" s="3" t="str">
        <f t="shared" ref="D16:E16" si="4">IF(AND(D1&lt;&gt;"Saisir la date dans l'onglet identification SSIAD",D15&gt;0),"un ou plusieurs items non saisis","")</f>
        <v/>
      </c>
      <c r="E16" s="3" t="str">
        <f t="shared" si="4"/>
        <v/>
      </c>
    </row>
  </sheetData>
  <sheetProtection formatColumns="0" formatRows="0" selectLockedCells="1"/>
  <conditionalFormatting sqref="C2 C5:C6">
    <cfRule type="expression" dxfId="327" priority="53">
      <formula>$F2=3</formula>
    </cfRule>
    <cfRule type="expression" dxfId="326" priority="54">
      <formula>$F2=2</formula>
    </cfRule>
    <cfRule type="expression" dxfId="325" priority="55">
      <formula>$F2=0</formula>
    </cfRule>
    <cfRule type="expression" dxfId="324" priority="56">
      <formula>$F2=1</formula>
    </cfRule>
  </conditionalFormatting>
  <conditionalFormatting sqref="C4">
    <cfRule type="expression" dxfId="323" priority="45">
      <formula>$F4=3</formula>
    </cfRule>
    <cfRule type="expression" dxfId="322" priority="46">
      <formula>$F4=2</formula>
    </cfRule>
    <cfRule type="expression" dxfId="321" priority="47">
      <formula>$F4=0</formula>
    </cfRule>
    <cfRule type="expression" dxfId="320" priority="48">
      <formula>$F4=1</formula>
    </cfRule>
  </conditionalFormatting>
  <conditionalFormatting sqref="C8:C14">
    <cfRule type="expression" dxfId="319" priority="41">
      <formula>$F8=3</formula>
    </cfRule>
    <cfRule type="expression" dxfId="318" priority="42">
      <formula>$F8=2</formula>
    </cfRule>
    <cfRule type="expression" dxfId="317" priority="43">
      <formula>$F8=0</formula>
    </cfRule>
    <cfRule type="expression" dxfId="316" priority="44">
      <formula>$F8=1</formula>
    </cfRule>
  </conditionalFormatting>
  <conditionalFormatting sqref="E2">
    <cfRule type="expression" dxfId="315" priority="25">
      <formula>$L2=3</formula>
    </cfRule>
    <cfRule type="expression" dxfId="314" priority="26">
      <formula>$L2=2</formula>
    </cfRule>
    <cfRule type="expression" dxfId="313" priority="27">
      <formula>$L2=0</formula>
    </cfRule>
    <cfRule type="expression" dxfId="312" priority="28">
      <formula>$L2=1</formula>
    </cfRule>
  </conditionalFormatting>
  <conditionalFormatting sqref="D2">
    <cfRule type="expression" dxfId="311" priority="13">
      <formula>$I2=3</formula>
    </cfRule>
    <cfRule type="expression" dxfId="310" priority="14">
      <formula>$I2=2</formula>
    </cfRule>
    <cfRule type="expression" dxfId="309" priority="15">
      <formula>$I2=0</formula>
    </cfRule>
    <cfRule type="expression" dxfId="308" priority="16">
      <formula>$I2=1</formula>
    </cfRule>
  </conditionalFormatting>
  <conditionalFormatting sqref="D3:D14">
    <cfRule type="expression" dxfId="307" priority="9">
      <formula>$I3=3</formula>
    </cfRule>
    <cfRule type="expression" dxfId="306" priority="10">
      <formula>$I3=2</formula>
    </cfRule>
    <cfRule type="expression" dxfId="305" priority="11">
      <formula>$I3=0</formula>
    </cfRule>
    <cfRule type="expression" dxfId="304" priority="12">
      <formula>$I3=1</formula>
    </cfRule>
  </conditionalFormatting>
  <conditionalFormatting sqref="E3:E14">
    <cfRule type="expression" dxfId="303" priority="1">
      <formula>$L3=3</formula>
    </cfRule>
    <cfRule type="expression" dxfId="302" priority="2">
      <formula>$L3=2</formula>
    </cfRule>
    <cfRule type="expression" dxfId="301" priority="3">
      <formula>$L3=0</formula>
    </cfRule>
    <cfRule type="expression" dxfId="300" priority="4">
      <formula>$L3=1</formula>
    </cfRule>
  </conditionalFormatting>
  <dataValidations count="2">
    <dataValidation type="list" allowBlank="1" showInputMessage="1" showErrorMessage="1" sqref="C4:E6 C2:E2 C8:E11">
      <formula1>JFRT</formula1>
    </dataValidation>
    <dataValidation type="list" allowBlank="1" showInputMessage="1" showErrorMessage="1" sqref="C12:E14">
      <formula1>OUINON</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808000"/>
    <pageSetUpPr fitToPage="1"/>
  </sheetPr>
  <dimension ref="A1:R6"/>
  <sheetViews>
    <sheetView showGridLines="0" showRowColHeaders="0" workbookViewId="0">
      <selection activeCell="G37" sqref="G37"/>
    </sheetView>
  </sheetViews>
  <sheetFormatPr baseColWidth="10" defaultRowHeight="15" x14ac:dyDescent="0.25"/>
  <cols>
    <col min="1" max="1" width="11.42578125" style="2"/>
    <col min="2" max="2" width="133.42578125" style="1" customWidth="1"/>
    <col min="3" max="5" width="13.28515625" style="3" customWidth="1"/>
    <col min="6" max="6" width="5" hidden="1" customWidth="1"/>
    <col min="7" max="7" width="9.5703125" hidden="1" customWidth="1"/>
    <col min="8" max="8" width="4.140625" hidden="1" customWidth="1"/>
    <col min="9" max="9" width="5" hidden="1" customWidth="1"/>
    <col min="10" max="10" width="9.5703125" hidden="1" customWidth="1"/>
    <col min="11" max="11" width="4.140625" hidden="1" customWidth="1"/>
    <col min="12" max="12" width="5" hidden="1" customWidth="1"/>
    <col min="13" max="13" width="9.5703125" hidden="1" customWidth="1"/>
    <col min="14" max="14" width="4.140625" hidden="1" customWidth="1"/>
  </cols>
  <sheetData>
    <row r="1" spans="1:18" ht="60.75" customHeight="1" x14ac:dyDescent="0.25">
      <c r="A1" s="7"/>
      <c r="B1" s="61" t="s">
        <v>133</v>
      </c>
      <c r="C1" s="85" t="str">
        <f>'organisation coordination'!C1</f>
        <v>Saisir la date dans l'onglet identification SSIAD</v>
      </c>
      <c r="D1" s="84" t="str">
        <f>'organisation coordination'!D1</f>
        <v>Saisir la date dans l'onglet identification SSIAD</v>
      </c>
      <c r="E1" s="88" t="str">
        <f>'organisation coordination'!E1</f>
        <v>Saisir la date dans l'onglet identification SSIAD</v>
      </c>
      <c r="F1" s="90"/>
      <c r="G1" s="90"/>
      <c r="H1" s="90"/>
      <c r="I1" s="92"/>
      <c r="J1" s="92"/>
      <c r="K1" s="92"/>
      <c r="L1" s="94"/>
      <c r="M1" s="94"/>
      <c r="N1" s="94"/>
    </row>
    <row r="2" spans="1:18" ht="45" x14ac:dyDescent="0.25">
      <c r="A2" s="57" t="s">
        <v>41</v>
      </c>
      <c r="B2" s="10" t="s">
        <v>81</v>
      </c>
      <c r="C2" s="69"/>
      <c r="D2" s="69"/>
      <c r="E2" s="69"/>
      <c r="F2" s="89" t="str">
        <f t="shared" ref="F2:F4" si="0">IF(OR(C2="jamais",C2="NON"),3,IF(OR(C2="toujours",C2="OUI"),0,IF(C2="fréquemment",1,IF(C2="rarement",2,""))))</f>
        <v/>
      </c>
      <c r="G2" s="89" t="s">
        <v>95</v>
      </c>
      <c r="H2" s="89">
        <f>COUNTIF(F$2:F$4,"0")</f>
        <v>0</v>
      </c>
      <c r="I2" s="91" t="str">
        <f>IF(OR(D2="jamais",D2="NON"),3,IF(OR(D2="toujours",D2="OUI"),0,IF(D2="fréquemment",1,IF(D2="rarement",2,""))))</f>
        <v/>
      </c>
      <c r="J2" s="91" t="s">
        <v>95</v>
      </c>
      <c r="K2" s="91">
        <f>COUNTIF(I$2:I$4,"0")</f>
        <v>0</v>
      </c>
      <c r="L2" s="93" t="str">
        <f>IF(OR(E2="jamais",E2="NON"),3,IF(OR(E2="toujours",E2="OUI"),0,IF(E2="fréquemment",1,IF(E2="rarement",2,""))))</f>
        <v/>
      </c>
      <c r="M2" s="93" t="s">
        <v>95</v>
      </c>
      <c r="N2" s="93">
        <f>COUNTIF(L$2:L$4,"0")</f>
        <v>0</v>
      </c>
    </row>
    <row r="3" spans="1:18" ht="60" x14ac:dyDescent="0.25">
      <c r="A3" s="57" t="s">
        <v>42</v>
      </c>
      <c r="B3" s="5" t="s">
        <v>155</v>
      </c>
      <c r="C3" s="69"/>
      <c r="D3" s="69"/>
      <c r="E3" s="69"/>
      <c r="F3" s="89" t="str">
        <f t="shared" si="0"/>
        <v/>
      </c>
      <c r="G3" s="89" t="s">
        <v>96</v>
      </c>
      <c r="H3" s="89">
        <f>COUNTIF(F$2:F$4,"1")</f>
        <v>0</v>
      </c>
      <c r="I3" s="91" t="str">
        <f>IF(OR(D3="jamais",D3="NON"),3,IF(OR(D3="toujours",D3="OUI"),0,IF(D3="fréquemment",1,IF(D3="rarement",2,""))))</f>
        <v/>
      </c>
      <c r="J3" s="91" t="s">
        <v>96</v>
      </c>
      <c r="K3" s="91">
        <f>COUNTIF(I$2:I$4,"1")</f>
        <v>0</v>
      </c>
      <c r="L3" s="93" t="str">
        <f t="shared" ref="L3:L4" si="1">IF(OR(E3="jamais",E3="NON"),3,IF(OR(E3="toujours",E3="OUI"),0,IF(E3="fréquemment",1,IF(E3="rarement",2,""))))</f>
        <v/>
      </c>
      <c r="M3" s="93" t="s">
        <v>96</v>
      </c>
      <c r="N3" s="93">
        <f>COUNTIF(L$2:L$4,"1")</f>
        <v>0</v>
      </c>
    </row>
    <row r="4" spans="1:18" x14ac:dyDescent="0.25">
      <c r="A4" s="57" t="s">
        <v>43</v>
      </c>
      <c r="B4" s="5" t="s">
        <v>0</v>
      </c>
      <c r="C4" s="69"/>
      <c r="D4" s="69"/>
      <c r="E4" s="69"/>
      <c r="F4" s="89" t="str">
        <f t="shared" si="0"/>
        <v/>
      </c>
      <c r="G4" s="89" t="s">
        <v>97</v>
      </c>
      <c r="H4" s="89">
        <f>COUNTIF(F$2:F$4,"2")</f>
        <v>0</v>
      </c>
      <c r="I4" s="91" t="str">
        <f t="shared" ref="I4" si="2">IF(OR(D4="jamais",D4="NON"),3,IF(OR(D4="toujours",D4="OUI"),0,IF(D4="fréquemment",1,IF(D4="rarement",2,""))))</f>
        <v/>
      </c>
      <c r="J4" s="91" t="s">
        <v>97</v>
      </c>
      <c r="K4" s="91">
        <f>COUNTIF(I$2:I$4,"2")</f>
        <v>0</v>
      </c>
      <c r="L4" s="93" t="str">
        <f t="shared" si="1"/>
        <v/>
      </c>
      <c r="M4" s="93" t="s">
        <v>97</v>
      </c>
      <c r="N4" s="93">
        <f>COUNTIF(L$2:L$4,"2")</f>
        <v>0</v>
      </c>
    </row>
    <row r="5" spans="1:18" hidden="1" x14ac:dyDescent="0.25">
      <c r="C5" s="3" t="str">
        <f>IF(C1="Saisir la date dans l'onglet identification SSIAD","",COUNTBLANK(C2:C4))</f>
        <v/>
      </c>
      <c r="D5" s="3" t="str">
        <f t="shared" ref="D5:E5" si="3">IF(D1="Saisir la date dans l'onglet identification SSIAD","",COUNTBLANK(D2:D4))</f>
        <v/>
      </c>
      <c r="E5" s="3" t="str">
        <f t="shared" si="3"/>
        <v/>
      </c>
      <c r="F5" s="90"/>
      <c r="G5" s="89" t="s">
        <v>98</v>
      </c>
      <c r="H5" s="89">
        <f>COUNTIF(F$2:F$4,"3")</f>
        <v>0</v>
      </c>
      <c r="I5" s="91"/>
      <c r="J5" s="91" t="s">
        <v>98</v>
      </c>
      <c r="K5" s="91">
        <f>COUNTIF(I$2:I$4,"3")</f>
        <v>0</v>
      </c>
      <c r="L5" s="93"/>
      <c r="M5" s="93" t="s">
        <v>98</v>
      </c>
      <c r="N5" s="93">
        <f>COUNTIF(L$2:L$4,"3")</f>
        <v>0</v>
      </c>
    </row>
    <row r="6" spans="1:18" ht="60" x14ac:dyDescent="0.25">
      <c r="C6" s="3" t="str">
        <f>IF(AND(C1&lt;&gt;"Saisir la date dans l'onglet identification SSIAD",C5&gt;0),"un ou plusieurs items non saisis","")</f>
        <v/>
      </c>
      <c r="D6" s="3" t="str">
        <f t="shared" ref="D6:E6" si="4">IF(AND(D1&lt;&gt;"Saisir la date dans l'onglet identification SSIAD",D5&gt;0),"un ou plusieurs items non saisis","")</f>
        <v/>
      </c>
      <c r="E6" s="3" t="str">
        <f t="shared" si="4"/>
        <v/>
      </c>
      <c r="O6" s="35"/>
      <c r="P6" s="35"/>
      <c r="Q6" s="35"/>
      <c r="R6" s="35"/>
    </row>
  </sheetData>
  <sheetProtection selectLockedCells="1"/>
  <conditionalFormatting sqref="C2:C4">
    <cfRule type="expression" dxfId="299" priority="9">
      <formula>$F2=3</formula>
    </cfRule>
    <cfRule type="expression" dxfId="298" priority="10">
      <formula>$F2=2</formula>
    </cfRule>
    <cfRule type="expression" dxfId="297" priority="11">
      <formula>$F2=0</formula>
    </cfRule>
    <cfRule type="expression" dxfId="296" priority="12">
      <formula>$F2=1</formula>
    </cfRule>
  </conditionalFormatting>
  <conditionalFormatting sqref="D2:D4">
    <cfRule type="expression" dxfId="295" priority="5">
      <formula>$I2=3</formula>
    </cfRule>
    <cfRule type="expression" dxfId="294" priority="6">
      <formula>$I2=2</formula>
    </cfRule>
    <cfRule type="expression" dxfId="293" priority="7">
      <formula>$I2=0</formula>
    </cfRule>
    <cfRule type="expression" dxfId="292" priority="8">
      <formula>$I2=1</formula>
    </cfRule>
  </conditionalFormatting>
  <conditionalFormatting sqref="E2:E4">
    <cfRule type="expression" dxfId="291" priority="1">
      <formula>$L2=3</formula>
    </cfRule>
    <cfRule type="expression" dxfId="290" priority="2">
      <formula>$L2=2</formula>
    </cfRule>
    <cfRule type="expression" dxfId="289" priority="3">
      <formula>$L2=0</formula>
    </cfRule>
    <cfRule type="expression" dxfId="288" priority="4">
      <formula>$L2=1</formula>
    </cfRule>
  </conditionalFormatting>
  <dataValidations count="2">
    <dataValidation type="list" allowBlank="1" showInputMessage="1" showErrorMessage="1" sqref="C2:E2">
      <formula1>OUINON</formula1>
    </dataValidation>
    <dataValidation type="list" allowBlank="1" showInputMessage="1" showErrorMessage="1" sqref="C3:E4">
      <formula1>JFRT</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5" tint="0.39997558519241921"/>
    <pageSetUpPr fitToPage="1"/>
  </sheetPr>
  <dimension ref="A1:N10"/>
  <sheetViews>
    <sheetView showGridLines="0" showRowColHeaders="0" workbookViewId="0">
      <selection activeCell="B3" sqref="B3"/>
    </sheetView>
  </sheetViews>
  <sheetFormatPr baseColWidth="10" defaultRowHeight="15" x14ac:dyDescent="0.25"/>
  <cols>
    <col min="2" max="2" width="144.5703125" style="1" customWidth="1"/>
    <col min="3" max="5" width="16" style="3" customWidth="1"/>
    <col min="6" max="6" width="4.42578125" hidden="1" customWidth="1"/>
    <col min="7" max="7" width="9.5703125" hidden="1" customWidth="1"/>
    <col min="8" max="8" width="4" hidden="1" customWidth="1"/>
    <col min="9" max="9" width="4.42578125" hidden="1" customWidth="1"/>
    <col min="10" max="10" width="9.5703125" hidden="1" customWidth="1"/>
    <col min="11" max="11" width="4" hidden="1" customWidth="1"/>
    <col min="12" max="12" width="4.42578125" hidden="1" customWidth="1"/>
    <col min="13" max="13" width="9.5703125" hidden="1" customWidth="1"/>
    <col min="14" max="14" width="4" hidden="1" customWidth="1"/>
  </cols>
  <sheetData>
    <row r="1" spans="1:14" ht="66.75" customHeight="1" x14ac:dyDescent="0.25">
      <c r="A1" s="6"/>
      <c r="B1" s="26" t="s">
        <v>10</v>
      </c>
      <c r="C1" s="85" t="str">
        <f>'organisation coordination'!C1</f>
        <v>Saisir la date dans l'onglet identification SSIAD</v>
      </c>
      <c r="D1" s="100" t="str">
        <f>'organisation coordination'!D1</f>
        <v>Saisir la date dans l'onglet identification SSIAD</v>
      </c>
      <c r="E1" s="88" t="str">
        <f>'organisation coordination'!E1</f>
        <v>Saisir la date dans l'onglet identification SSIAD</v>
      </c>
      <c r="F1" s="90"/>
      <c r="G1" s="90"/>
      <c r="H1" s="90"/>
      <c r="I1" s="92"/>
      <c r="J1" s="92"/>
      <c r="K1" s="92"/>
      <c r="L1" s="94"/>
      <c r="M1" s="94"/>
      <c r="N1" s="94"/>
    </row>
    <row r="2" spans="1:14" ht="52.5" customHeight="1" x14ac:dyDescent="0.25">
      <c r="A2" s="36" t="s">
        <v>47</v>
      </c>
      <c r="B2" s="5" t="s">
        <v>5</v>
      </c>
      <c r="C2" s="69"/>
      <c r="D2" s="69"/>
      <c r="E2" s="69"/>
      <c r="F2" s="89" t="str">
        <f t="shared" ref="F2:F8" si="0">IF(OR(C2="jamais",C2="NON"),3,IF(OR(C2="toujours",C2="OUI"),0,IF(C2="fréquemment",1,IF(C2="rarement",2,""))))</f>
        <v/>
      </c>
      <c r="G2" s="89" t="s">
        <v>95</v>
      </c>
      <c r="H2" s="89">
        <f>COUNTIF(F$2:F$8,"0")</f>
        <v>0</v>
      </c>
      <c r="I2" s="91" t="str">
        <f>IF(OR(D2="jamais",D2="NON"),3,IF(OR(D2="toujours",D2="OUI"),0,IF(D2="fréquemment",1,IF(D2="rarement",2,""))))</f>
        <v/>
      </c>
      <c r="J2" s="91" t="s">
        <v>95</v>
      </c>
      <c r="K2" s="91">
        <f>COUNTIF(I$2:I$8,"0")</f>
        <v>0</v>
      </c>
      <c r="L2" s="93" t="str">
        <f>IF(OR(E2="jamais",E2="NON"),3,IF(OR(E2="toujours",E2="OUI"),0,IF(E2="fréquemment",1,IF(E2="rarement",2,""))))</f>
        <v/>
      </c>
      <c r="M2" s="93" t="s">
        <v>95</v>
      </c>
      <c r="N2" s="93">
        <f>COUNTIF(L$2:L$8,"0")</f>
        <v>0</v>
      </c>
    </row>
    <row r="3" spans="1:14" ht="60" x14ac:dyDescent="0.25">
      <c r="A3" s="36" t="s">
        <v>48</v>
      </c>
      <c r="B3" s="5" t="s">
        <v>79</v>
      </c>
      <c r="C3" s="69"/>
      <c r="D3" s="69"/>
      <c r="E3" s="69"/>
      <c r="F3" s="89" t="str">
        <f t="shared" si="0"/>
        <v/>
      </c>
      <c r="G3" s="89" t="s">
        <v>96</v>
      </c>
      <c r="H3" s="89">
        <f>COUNTIF(F$2:F$8,"1")</f>
        <v>0</v>
      </c>
      <c r="I3" s="91" t="str">
        <f t="shared" ref="I3:I8" si="1">IF(OR(D3="jamais",D3="NON"),3,IF(OR(D3="toujours",D3="OUI"),0,IF(D3="fréquemment",1,IF(D3="rarement",2,""))))</f>
        <v/>
      </c>
      <c r="J3" s="91" t="s">
        <v>96</v>
      </c>
      <c r="K3" s="91">
        <f>COUNTIF(I$2:I$8,"1")</f>
        <v>0</v>
      </c>
      <c r="L3" s="93" t="str">
        <f t="shared" ref="L3:L8" si="2">IF(OR(E3="jamais",E3="NON"),3,IF(OR(E3="toujours",E3="OUI"),0,IF(E3="fréquemment",1,IF(E3="rarement",2,""))))</f>
        <v/>
      </c>
      <c r="M3" s="93" t="s">
        <v>96</v>
      </c>
      <c r="N3" s="93">
        <f>COUNTIF(L$2:L$8,"1")</f>
        <v>0</v>
      </c>
    </row>
    <row r="4" spans="1:14" ht="28.5" customHeight="1" x14ac:dyDescent="0.25">
      <c r="A4" s="36" t="s">
        <v>49</v>
      </c>
      <c r="B4" s="5" t="s">
        <v>80</v>
      </c>
      <c r="C4" s="69"/>
      <c r="D4" s="69"/>
      <c r="E4" s="69"/>
      <c r="F4" s="89" t="str">
        <f t="shared" si="0"/>
        <v/>
      </c>
      <c r="G4" s="89" t="s">
        <v>97</v>
      </c>
      <c r="H4" s="89">
        <f>COUNTIF(F$2:F$8,"2")</f>
        <v>0</v>
      </c>
      <c r="I4" s="91" t="str">
        <f t="shared" si="1"/>
        <v/>
      </c>
      <c r="J4" s="91" t="s">
        <v>97</v>
      </c>
      <c r="K4" s="91">
        <f>COUNTIF(I$2:I$8,"2")</f>
        <v>0</v>
      </c>
      <c r="L4" s="93" t="str">
        <f t="shared" si="2"/>
        <v/>
      </c>
      <c r="M4" s="93" t="s">
        <v>97</v>
      </c>
      <c r="N4" s="93">
        <f>COUNTIF(L$2:L$8,"2")</f>
        <v>0</v>
      </c>
    </row>
    <row r="5" spans="1:14" ht="36.75" customHeight="1" x14ac:dyDescent="0.25">
      <c r="A5" s="36" t="s">
        <v>82</v>
      </c>
      <c r="B5" s="5" t="s">
        <v>2</v>
      </c>
      <c r="C5" s="69"/>
      <c r="D5" s="69"/>
      <c r="E5" s="69"/>
      <c r="F5" s="89" t="str">
        <f t="shared" si="0"/>
        <v/>
      </c>
      <c r="G5" s="89" t="s">
        <v>98</v>
      </c>
      <c r="H5" s="89">
        <f>COUNTIF(F$2:F$8,"3")</f>
        <v>0</v>
      </c>
      <c r="I5" s="91" t="str">
        <f t="shared" si="1"/>
        <v/>
      </c>
      <c r="J5" s="91" t="s">
        <v>98</v>
      </c>
      <c r="K5" s="91">
        <f>COUNTIF(I$2:I$8,"3")</f>
        <v>0</v>
      </c>
      <c r="L5" s="93" t="str">
        <f t="shared" si="2"/>
        <v/>
      </c>
      <c r="M5" s="93" t="s">
        <v>98</v>
      </c>
      <c r="N5" s="93">
        <f>COUNTIF(L$2:L$8,"3")</f>
        <v>0</v>
      </c>
    </row>
    <row r="6" spans="1:14" ht="30" x14ac:dyDescent="0.25">
      <c r="A6" s="36" t="s">
        <v>50</v>
      </c>
      <c r="B6" s="5" t="s">
        <v>156</v>
      </c>
      <c r="C6" s="69"/>
      <c r="D6" s="69"/>
      <c r="E6" s="69"/>
      <c r="F6" s="89" t="str">
        <f t="shared" si="0"/>
        <v/>
      </c>
      <c r="G6" s="90"/>
      <c r="H6" s="90"/>
      <c r="I6" s="91" t="str">
        <f t="shared" si="1"/>
        <v/>
      </c>
      <c r="J6" s="92"/>
      <c r="K6" s="92"/>
      <c r="L6" s="93" t="str">
        <f t="shared" si="2"/>
        <v/>
      </c>
      <c r="M6" s="94"/>
      <c r="N6" s="94"/>
    </row>
    <row r="7" spans="1:14" ht="45" x14ac:dyDescent="0.25">
      <c r="A7" s="36" t="s">
        <v>83</v>
      </c>
      <c r="B7" s="10" t="s">
        <v>191</v>
      </c>
      <c r="C7" s="69"/>
      <c r="D7" s="69"/>
      <c r="E7" s="69"/>
      <c r="F7" s="89" t="str">
        <f t="shared" si="0"/>
        <v/>
      </c>
      <c r="G7" s="90"/>
      <c r="H7" s="90"/>
      <c r="I7" s="91" t="str">
        <f t="shared" si="1"/>
        <v/>
      </c>
      <c r="J7" s="92"/>
      <c r="K7" s="92"/>
      <c r="L7" s="93" t="str">
        <f t="shared" si="2"/>
        <v/>
      </c>
      <c r="M7" s="94"/>
      <c r="N7" s="94"/>
    </row>
    <row r="8" spans="1:14" ht="75" x14ac:dyDescent="0.25">
      <c r="A8" s="36" t="s">
        <v>84</v>
      </c>
      <c r="B8" s="10" t="s">
        <v>192</v>
      </c>
      <c r="C8" s="69"/>
      <c r="D8" s="69"/>
      <c r="E8" s="69"/>
      <c r="F8" s="89" t="str">
        <f t="shared" si="0"/>
        <v/>
      </c>
      <c r="G8" s="90"/>
      <c r="H8" s="90"/>
      <c r="I8" s="91" t="str">
        <f t="shared" si="1"/>
        <v/>
      </c>
      <c r="J8" s="92"/>
      <c r="K8" s="92"/>
      <c r="L8" s="93" t="str">
        <f t="shared" si="2"/>
        <v/>
      </c>
      <c r="M8" s="94"/>
      <c r="N8" s="94"/>
    </row>
    <row r="9" spans="1:14" hidden="1" x14ac:dyDescent="0.25">
      <c r="C9" s="3" t="str">
        <f>IF(C1="Saisir la date dans l'onglet identification SSIAD","",COUNTBLANK(C2:C8))</f>
        <v/>
      </c>
      <c r="D9" s="3" t="str">
        <f t="shared" ref="D9:E9" si="3">IF(D1="Saisir la date dans l'onglet identification SSIAD","",COUNTBLANK(D2:D8))</f>
        <v/>
      </c>
      <c r="E9" s="3" t="str">
        <f t="shared" si="3"/>
        <v/>
      </c>
    </row>
    <row r="10" spans="1:14" x14ac:dyDescent="0.25">
      <c r="C10" s="3" t="str">
        <f>IF(AND(C1&lt;&gt;"Saisir la date dans l'onglet identification SSIAD",C9&gt;0),"un ou plusieurs items non saisis","")</f>
        <v/>
      </c>
      <c r="D10" s="3" t="str">
        <f t="shared" ref="D10:E10" si="4">IF(AND(D1&lt;&gt;"Saisir la date dans l'onglet identification SSIAD",D9&gt;0),"un ou plusieurs items non saisis","")</f>
        <v/>
      </c>
      <c r="E10" s="3" t="str">
        <f t="shared" si="4"/>
        <v/>
      </c>
    </row>
  </sheetData>
  <sheetProtection selectLockedCells="1"/>
  <conditionalFormatting sqref="C2:C8">
    <cfRule type="expression" dxfId="287" priority="9">
      <formula>$F2=3</formula>
    </cfRule>
    <cfRule type="expression" dxfId="286" priority="10">
      <formula>$F2=2</formula>
    </cfRule>
    <cfRule type="expression" dxfId="285" priority="11">
      <formula>$F2=0</formula>
    </cfRule>
    <cfRule type="expression" dxfId="284" priority="12">
      <formula>$F2=1</formula>
    </cfRule>
  </conditionalFormatting>
  <conditionalFormatting sqref="D2:D8">
    <cfRule type="expression" dxfId="283" priority="5">
      <formula>$I2=3</formula>
    </cfRule>
    <cfRule type="expression" dxfId="282" priority="6">
      <formula>$I2=2</formula>
    </cfRule>
    <cfRule type="expression" dxfId="281" priority="7">
      <formula>$I2=0</formula>
    </cfRule>
    <cfRule type="expression" dxfId="280" priority="8">
      <formula>$I2=1</formula>
    </cfRule>
  </conditionalFormatting>
  <conditionalFormatting sqref="E2:E8">
    <cfRule type="expression" dxfId="279" priority="1">
      <formula>$L2=3</formula>
    </cfRule>
    <cfRule type="expression" dxfId="278" priority="2">
      <formula>$L2=2</formula>
    </cfRule>
    <cfRule type="expression" dxfId="277" priority="3">
      <formula>$L2=0</formula>
    </cfRule>
    <cfRule type="expression" dxfId="276" priority="4">
      <formula>$L2=1</formula>
    </cfRule>
  </conditionalFormatting>
  <dataValidations count="2">
    <dataValidation type="list" allowBlank="1" showInputMessage="1" showErrorMessage="1" sqref="C4:E7 C2:E2">
      <formula1>JFRT</formula1>
    </dataValidation>
    <dataValidation type="list" allowBlank="1" showInputMessage="1" showErrorMessage="1" sqref="C3:E3 C8:E8">
      <formula1>OUINON</formula1>
    </dataValidation>
  </dataValidations>
  <pageMargins left="0.70866141732283472" right="0.70866141732283472" top="0.74803149606299213" bottom="0.74803149606299213" header="0.31496062992125984" footer="0.31496062992125984"/>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9999FF"/>
    <pageSetUpPr fitToPage="1"/>
  </sheetPr>
  <dimension ref="A1:R8"/>
  <sheetViews>
    <sheetView showGridLines="0" showRowColHeaders="0" workbookViewId="0">
      <selection activeCell="G37" sqref="G37"/>
    </sheetView>
  </sheetViews>
  <sheetFormatPr baseColWidth="10" defaultRowHeight="15" x14ac:dyDescent="0.25"/>
  <cols>
    <col min="2" max="2" width="148.5703125" style="1" customWidth="1"/>
    <col min="3" max="5" width="15.5703125" style="3" customWidth="1"/>
    <col min="6" max="6" width="4.140625" hidden="1" customWidth="1"/>
    <col min="7" max="7" width="9.5703125" hidden="1" customWidth="1"/>
    <col min="8" max="8" width="3.42578125" hidden="1" customWidth="1"/>
    <col min="9" max="9" width="4.140625" hidden="1" customWidth="1"/>
    <col min="10" max="10" width="9.5703125" hidden="1" customWidth="1"/>
    <col min="11" max="11" width="3.42578125" hidden="1" customWidth="1"/>
    <col min="12" max="12" width="4.140625" hidden="1" customWidth="1"/>
    <col min="13" max="13" width="9.5703125" hidden="1" customWidth="1"/>
    <col min="14" max="14" width="3.42578125" hidden="1" customWidth="1"/>
  </cols>
  <sheetData>
    <row r="1" spans="1:18" ht="63" customHeight="1" x14ac:dyDescent="0.25">
      <c r="A1" s="6"/>
      <c r="B1" s="45" t="s">
        <v>9</v>
      </c>
      <c r="C1" s="85" t="str">
        <f>'organisation coordination'!C1</f>
        <v>Saisir la date dans l'onglet identification SSIAD</v>
      </c>
      <c r="D1" s="100" t="str">
        <f>'organisation coordination'!D1</f>
        <v>Saisir la date dans l'onglet identification SSIAD</v>
      </c>
      <c r="E1" s="88" t="str">
        <f>'organisation coordination'!E1</f>
        <v>Saisir la date dans l'onglet identification SSIAD</v>
      </c>
      <c r="F1" s="90"/>
      <c r="G1" s="90"/>
      <c r="H1" s="90"/>
      <c r="I1" s="92"/>
      <c r="J1" s="92"/>
      <c r="K1" s="92"/>
      <c r="L1" s="94"/>
      <c r="M1" s="94"/>
      <c r="N1" s="94"/>
    </row>
    <row r="2" spans="1:18" ht="45.75" customHeight="1" x14ac:dyDescent="0.25">
      <c r="A2" s="47" t="s">
        <v>54</v>
      </c>
      <c r="B2" s="10" t="s">
        <v>85</v>
      </c>
      <c r="C2" s="69"/>
      <c r="D2" s="69"/>
      <c r="E2" s="69"/>
      <c r="F2" s="89" t="str">
        <f t="shared" ref="F2:F6" si="0">IF(OR(C2="jamais",C2="NON"),3,IF(OR(C2="toujours",C2="OUI"),0,IF(C2="fréquemment",1,IF(C2="rarement",2,""))))</f>
        <v/>
      </c>
      <c r="G2" s="89" t="s">
        <v>95</v>
      </c>
      <c r="H2" s="89">
        <f>COUNTIF(F$2:F$6,"0")</f>
        <v>0</v>
      </c>
      <c r="I2" s="91" t="str">
        <f>IF(OR(D2="jamais",D2="NON"),3,IF(OR(D2="toujours",D2="OUI"),0,IF(D2="fréquemment",1,IF(D2="rarement",2,""))))</f>
        <v/>
      </c>
      <c r="J2" s="91" t="s">
        <v>95</v>
      </c>
      <c r="K2" s="91">
        <f>COUNTIF(I$2:I$6,"0")</f>
        <v>0</v>
      </c>
      <c r="L2" s="93" t="str">
        <f>IF(OR(E2="jamais",E2="NON"),3,IF(OR(E2="toujours",E2="OUI"),0,IF(E2="fréquemment",1,IF(E2="rarement",2,""))))</f>
        <v/>
      </c>
      <c r="M2" s="93" t="s">
        <v>95</v>
      </c>
      <c r="N2" s="93">
        <f>COUNTIF(L$2:L$6,"0")</f>
        <v>0</v>
      </c>
    </row>
    <row r="3" spans="1:18" ht="60.75" customHeight="1" x14ac:dyDescent="0.25">
      <c r="A3" s="47" t="s">
        <v>55</v>
      </c>
      <c r="B3" s="5" t="s">
        <v>94</v>
      </c>
      <c r="C3" s="69"/>
      <c r="D3" s="69"/>
      <c r="E3" s="69"/>
      <c r="F3" s="89" t="str">
        <f t="shared" si="0"/>
        <v/>
      </c>
      <c r="G3" s="89" t="s">
        <v>96</v>
      </c>
      <c r="H3" s="89">
        <f>COUNTIF(F$2:F$6,"1")</f>
        <v>0</v>
      </c>
      <c r="I3" s="91" t="str">
        <f t="shared" ref="I3:I6" si="1">IF(OR(D3="jamais",D3="NON"),3,IF(OR(D3="toujours",D3="OUI"),0,IF(D3="fréquemment",1,IF(D3="rarement",2,""))))</f>
        <v/>
      </c>
      <c r="J3" s="91" t="s">
        <v>96</v>
      </c>
      <c r="K3" s="91">
        <f>COUNTIF(I$2:I$6,"1")</f>
        <v>0</v>
      </c>
      <c r="L3" s="93" t="str">
        <f t="shared" ref="L3:L6" si="2">IF(OR(E3="jamais",E3="NON"),3,IF(OR(E3="toujours",E3="OUI"),0,IF(E3="fréquemment",1,IF(E3="rarement",2,""))))</f>
        <v/>
      </c>
      <c r="M3" s="93" t="s">
        <v>96</v>
      </c>
      <c r="N3" s="93">
        <f>COUNTIF(L$2:L$6,"1")</f>
        <v>0</v>
      </c>
    </row>
    <row r="4" spans="1:18" ht="30" x14ac:dyDescent="0.25">
      <c r="A4" s="47" t="s">
        <v>56</v>
      </c>
      <c r="B4" s="5" t="s">
        <v>157</v>
      </c>
      <c r="C4" s="69"/>
      <c r="D4" s="69"/>
      <c r="E4" s="69"/>
      <c r="F4" s="89" t="str">
        <f t="shared" si="0"/>
        <v/>
      </c>
      <c r="G4" s="89" t="s">
        <v>97</v>
      </c>
      <c r="H4" s="89">
        <f>COUNTIF(F$2:F$6,"2")</f>
        <v>0</v>
      </c>
      <c r="I4" s="91" t="str">
        <f t="shared" si="1"/>
        <v/>
      </c>
      <c r="J4" s="91" t="s">
        <v>97</v>
      </c>
      <c r="K4" s="91">
        <f>COUNTIF(I$2:I$6,"2")</f>
        <v>0</v>
      </c>
      <c r="L4" s="93" t="str">
        <f t="shared" si="2"/>
        <v/>
      </c>
      <c r="M4" s="93" t="s">
        <v>97</v>
      </c>
      <c r="N4" s="93">
        <f>COUNTIF(L$2:L$6,"2")</f>
        <v>0</v>
      </c>
    </row>
    <row r="5" spans="1:18" ht="47.25" customHeight="1" x14ac:dyDescent="0.25">
      <c r="A5" s="47" t="s">
        <v>57</v>
      </c>
      <c r="B5" s="5" t="s">
        <v>86</v>
      </c>
      <c r="C5" s="69"/>
      <c r="D5" s="69"/>
      <c r="E5" s="69"/>
      <c r="F5" s="89" t="str">
        <f t="shared" si="0"/>
        <v/>
      </c>
      <c r="G5" s="89" t="s">
        <v>98</v>
      </c>
      <c r="H5" s="89">
        <f>COUNTIF(F$2:F$6,"3")</f>
        <v>0</v>
      </c>
      <c r="I5" s="91" t="str">
        <f t="shared" si="1"/>
        <v/>
      </c>
      <c r="J5" s="91" t="s">
        <v>98</v>
      </c>
      <c r="K5" s="91">
        <f>COUNTIF(I$2:I$6,"3")</f>
        <v>0</v>
      </c>
      <c r="L5" s="93" t="str">
        <f t="shared" si="2"/>
        <v/>
      </c>
      <c r="M5" s="93" t="s">
        <v>98</v>
      </c>
      <c r="N5" s="93">
        <f>COUNTIF(L$2:L$6,"3")</f>
        <v>0</v>
      </c>
    </row>
    <row r="6" spans="1:18" ht="45" x14ac:dyDescent="0.25">
      <c r="A6" s="47" t="s">
        <v>119</v>
      </c>
      <c r="B6" s="5" t="s">
        <v>1</v>
      </c>
      <c r="C6" s="69"/>
      <c r="D6" s="69"/>
      <c r="E6" s="69"/>
      <c r="F6" s="89" t="str">
        <f t="shared" si="0"/>
        <v/>
      </c>
      <c r="G6" s="90"/>
      <c r="H6" s="90"/>
      <c r="I6" s="91" t="str">
        <f t="shared" si="1"/>
        <v/>
      </c>
      <c r="J6" s="92"/>
      <c r="K6" s="92"/>
      <c r="L6" s="93" t="str">
        <f t="shared" si="2"/>
        <v/>
      </c>
      <c r="M6" s="94"/>
      <c r="N6" s="94"/>
    </row>
    <row r="7" spans="1:18" hidden="1" x14ac:dyDescent="0.25">
      <c r="C7" s="3" t="str">
        <f>IF(C1="Saisir la date dans l'onglet identification SSIAD","",COUNTBLANK(C2:C6))</f>
        <v/>
      </c>
      <c r="D7" s="3" t="str">
        <f t="shared" ref="D7:E7" si="3">IF(D1="Saisir la date dans l'onglet identification SSIAD","",COUNTBLANK(D2:D6))</f>
        <v/>
      </c>
      <c r="E7" s="3" t="str">
        <f t="shared" si="3"/>
        <v/>
      </c>
      <c r="P7" s="32"/>
      <c r="Q7" s="32"/>
      <c r="R7" s="32"/>
    </row>
    <row r="8" spans="1:18" ht="30" x14ac:dyDescent="0.25">
      <c r="C8" s="3" t="str">
        <f>IF(AND(C1&lt;&gt;"Saisir la date dans l'onglet identification SSIAD",C7&gt;0),"un ou plusieurs items non saisis","")</f>
        <v/>
      </c>
      <c r="D8" s="3" t="str">
        <f t="shared" ref="D8:E8" si="4">IF(AND(D1&lt;&gt;"Saisir la date dans l'onglet identification SSIAD",D7&gt;0),"un ou plusieurs items non saisis","")</f>
        <v/>
      </c>
      <c r="E8" s="3" t="str">
        <f t="shared" si="4"/>
        <v/>
      </c>
    </row>
  </sheetData>
  <sheetProtection selectLockedCells="1"/>
  <conditionalFormatting sqref="C2:C6">
    <cfRule type="expression" dxfId="275" priority="13">
      <formula>$F2=3</formula>
    </cfRule>
    <cfRule type="expression" dxfId="274" priority="14">
      <formula>$F2=2</formula>
    </cfRule>
    <cfRule type="expression" dxfId="273" priority="15">
      <formula>$F2=0</formula>
    </cfRule>
    <cfRule type="expression" dxfId="272" priority="16">
      <formula>$F2=1</formula>
    </cfRule>
  </conditionalFormatting>
  <conditionalFormatting sqref="D2:D6">
    <cfRule type="expression" dxfId="271" priority="9">
      <formula>$I2=3</formula>
    </cfRule>
    <cfRule type="expression" dxfId="270" priority="10">
      <formula>$I2=2</formula>
    </cfRule>
    <cfRule type="expression" dxfId="269" priority="11">
      <formula>$I2=0</formula>
    </cfRule>
    <cfRule type="expression" dxfId="268" priority="12">
      <formula>$I2=1</formula>
    </cfRule>
  </conditionalFormatting>
  <conditionalFormatting sqref="E2">
    <cfRule type="expression" dxfId="267" priority="5">
      <formula>$L2=3</formula>
    </cfRule>
    <cfRule type="expression" dxfId="266" priority="6">
      <formula>$L2=2</formula>
    </cfRule>
    <cfRule type="expression" dxfId="265" priority="7">
      <formula>$L2=0</formula>
    </cfRule>
    <cfRule type="expression" dxfId="264" priority="8">
      <formula>$L2=1</formula>
    </cfRule>
  </conditionalFormatting>
  <conditionalFormatting sqref="E3:E6">
    <cfRule type="expression" dxfId="263" priority="1">
      <formula>$L3=3</formula>
    </cfRule>
    <cfRule type="expression" dxfId="262" priority="2">
      <formula>$L3=2</formula>
    </cfRule>
    <cfRule type="expression" dxfId="261" priority="3">
      <formula>$L3=0</formula>
    </cfRule>
    <cfRule type="expression" dxfId="260" priority="4">
      <formula>$L3=1</formula>
    </cfRule>
  </conditionalFormatting>
  <dataValidations count="2">
    <dataValidation type="list" allowBlank="1" showInputMessage="1" showErrorMessage="1" sqref="C5:E5">
      <formula1>OUINON</formula1>
    </dataValidation>
    <dataValidation type="list" allowBlank="1" showInputMessage="1" showErrorMessage="1" sqref="C6:E6 C2:E4">
      <formula1>JFRT</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39997558519241921"/>
    <pageSetUpPr fitToPage="1"/>
  </sheetPr>
  <dimension ref="A1:AD18"/>
  <sheetViews>
    <sheetView showGridLines="0" showRowColHeaders="0" zoomScale="90" zoomScaleNormal="90" workbookViewId="0">
      <pane ySplit="1" topLeftCell="A2" activePane="bottomLeft" state="frozen"/>
      <selection activeCell="G37" sqref="G37"/>
      <selection pane="bottomLeft" activeCell="B7" sqref="B7"/>
    </sheetView>
  </sheetViews>
  <sheetFormatPr baseColWidth="10" defaultRowHeight="15" x14ac:dyDescent="0.25"/>
  <cols>
    <col min="1" max="1" width="11.42578125" style="2"/>
    <col min="2" max="2" width="143" style="1" customWidth="1"/>
    <col min="3" max="5" width="18.140625" style="3" customWidth="1"/>
    <col min="6" max="6" width="2" hidden="1" customWidth="1"/>
    <col min="7" max="7" width="9.5703125" hidden="1" customWidth="1"/>
    <col min="8" max="9" width="2" hidden="1" customWidth="1"/>
    <col min="10" max="10" width="9.5703125" hidden="1" customWidth="1"/>
    <col min="11" max="12" width="2" hidden="1" customWidth="1"/>
    <col min="13" max="13" width="9.5703125" hidden="1" customWidth="1"/>
    <col min="14" max="14" width="2" hidden="1" customWidth="1"/>
  </cols>
  <sheetData>
    <row r="1" spans="1:30" ht="64.5" customHeight="1" x14ac:dyDescent="0.25">
      <c r="A1" s="7"/>
      <c r="B1" s="42" t="s">
        <v>11</v>
      </c>
      <c r="C1" s="85" t="str">
        <f>'organisation coordination'!C1</f>
        <v>Saisir la date dans l'onglet identification SSIAD</v>
      </c>
      <c r="D1" s="100" t="str">
        <f>'organisation coordination'!D1</f>
        <v>Saisir la date dans l'onglet identification SSIAD</v>
      </c>
      <c r="E1" s="88" t="str">
        <f>'organisation coordination'!E1</f>
        <v>Saisir la date dans l'onglet identification SSIAD</v>
      </c>
    </row>
    <row r="2" spans="1:30" ht="50.25" customHeight="1" x14ac:dyDescent="0.25">
      <c r="A2" s="37" t="s">
        <v>59</v>
      </c>
      <c r="B2" s="17" t="s">
        <v>89</v>
      </c>
      <c r="C2" s="69"/>
      <c r="D2" s="69"/>
      <c r="E2" s="69"/>
      <c r="F2" s="89" t="str">
        <f t="shared" ref="F2:F14" si="0">IF(OR(C2="jamais",C2="NON"),3,IF(OR(C2="toujours",C2="OUI"),0,IF(C2="fréquemment",1,IF(C2="rarement",2,""))))</f>
        <v/>
      </c>
      <c r="G2" s="89" t="s">
        <v>95</v>
      </c>
      <c r="H2" s="89">
        <f>COUNTIF(F$2:F$14,"0")</f>
        <v>0</v>
      </c>
      <c r="I2" s="91" t="str">
        <f>IF(OR(D2="jamais",D2="NON"),3,IF(OR(D2="toujours",D2="OUI"),0,IF(D2="fréquemment",1,IF(D2="rarement",2,""))))</f>
        <v/>
      </c>
      <c r="J2" s="91" t="s">
        <v>95</v>
      </c>
      <c r="K2" s="91">
        <f>COUNTIF(I$2:I$14,"0")</f>
        <v>0</v>
      </c>
      <c r="L2" s="93" t="str">
        <f>IF(OR(E2="jamais",E2="NON"),3,IF(OR(E2="toujours",E2="OUI"),0,IF(E2="fréquemment",1,IF(E2="rarement",2,""))))</f>
        <v/>
      </c>
      <c r="M2" s="93" t="s">
        <v>95</v>
      </c>
      <c r="N2" s="93">
        <f>COUNTIF(L$2:L$14,"0")</f>
        <v>0</v>
      </c>
    </row>
    <row r="3" spans="1:30" ht="32.25" customHeight="1" x14ac:dyDescent="0.25">
      <c r="A3" s="37" t="s">
        <v>60</v>
      </c>
      <c r="B3" s="17" t="s">
        <v>90</v>
      </c>
      <c r="C3" s="70"/>
      <c r="D3" s="70"/>
      <c r="E3" s="70"/>
      <c r="F3" s="89" t="str">
        <f t="shared" si="0"/>
        <v/>
      </c>
      <c r="G3" s="89" t="s">
        <v>96</v>
      </c>
      <c r="H3" s="89">
        <f>COUNTIF(F$2:F$14,"1")</f>
        <v>0</v>
      </c>
      <c r="I3" s="91" t="str">
        <f t="shared" ref="I3:I14" si="1">IF(OR(D3="jamais",D3="NON"),3,IF(OR(D3="toujours",D3="OUI"),0,IF(D3="fréquemment",1,IF(D3="rarement",2,""))))</f>
        <v/>
      </c>
      <c r="J3" s="91" t="s">
        <v>96</v>
      </c>
      <c r="K3" s="91">
        <f>COUNTIF(I$2:I$14,"1")</f>
        <v>0</v>
      </c>
      <c r="L3" s="93" t="str">
        <f t="shared" ref="L3:L14" si="2">IF(OR(E3="jamais",E3="NON"),3,IF(OR(E3="toujours",E3="OUI"),0,IF(E3="fréquemment",1,IF(E3="rarement",2,""))))</f>
        <v/>
      </c>
      <c r="M3" s="93" t="s">
        <v>96</v>
      </c>
      <c r="N3" s="93">
        <f>COUNTIF(L$2:L$14,"1")</f>
        <v>0</v>
      </c>
    </row>
    <row r="4" spans="1:30" ht="78" customHeight="1" x14ac:dyDescent="0.25">
      <c r="A4" s="37" t="s">
        <v>61</v>
      </c>
      <c r="B4" s="20" t="s">
        <v>193</v>
      </c>
      <c r="C4" s="69"/>
      <c r="D4" s="69"/>
      <c r="E4" s="69"/>
      <c r="F4" s="89" t="str">
        <f t="shared" si="0"/>
        <v/>
      </c>
      <c r="G4" s="89" t="s">
        <v>97</v>
      </c>
      <c r="H4" s="89">
        <f>COUNTIF(F$2:F$14,"2")</f>
        <v>0</v>
      </c>
      <c r="I4" s="91" t="str">
        <f t="shared" si="1"/>
        <v/>
      </c>
      <c r="J4" s="91" t="s">
        <v>97</v>
      </c>
      <c r="K4" s="91">
        <f>COUNTIF(I$2:I$14,"2")</f>
        <v>0</v>
      </c>
      <c r="L4" s="93" t="str">
        <f t="shared" si="2"/>
        <v/>
      </c>
      <c r="M4" s="93" t="s">
        <v>97</v>
      </c>
      <c r="N4" s="93">
        <f>COUNTIF(L$2:L$14,"2")</f>
        <v>0</v>
      </c>
    </row>
    <row r="5" spans="1:30" ht="73.5" customHeight="1" x14ac:dyDescent="0.25">
      <c r="A5" s="37" t="s">
        <v>62</v>
      </c>
      <c r="B5" s="17" t="s">
        <v>91</v>
      </c>
      <c r="C5" s="69"/>
      <c r="D5" s="69"/>
      <c r="E5" s="69"/>
      <c r="F5" s="89" t="str">
        <f t="shared" si="0"/>
        <v/>
      </c>
      <c r="G5" s="89" t="s">
        <v>98</v>
      </c>
      <c r="H5" s="89">
        <f>COUNTIF(F$2:F$14,"3")</f>
        <v>0</v>
      </c>
      <c r="I5" s="91" t="str">
        <f t="shared" si="1"/>
        <v/>
      </c>
      <c r="J5" s="91" t="s">
        <v>98</v>
      </c>
      <c r="K5" s="91">
        <f>COUNTIF(I$2:I$14,"3")</f>
        <v>0</v>
      </c>
      <c r="L5" s="93" t="str">
        <f t="shared" si="2"/>
        <v/>
      </c>
      <c r="M5" s="93" t="s">
        <v>98</v>
      </c>
      <c r="N5" s="93">
        <f>COUNTIF(L$2:L$14,"3")</f>
        <v>0</v>
      </c>
    </row>
    <row r="6" spans="1:30" ht="21" customHeight="1" x14ac:dyDescent="0.25">
      <c r="A6" s="37" t="s">
        <v>63</v>
      </c>
      <c r="B6" s="17" t="s">
        <v>194</v>
      </c>
      <c r="C6" s="69"/>
      <c r="D6" s="69"/>
      <c r="E6" s="69"/>
      <c r="F6" s="89" t="str">
        <f t="shared" si="0"/>
        <v/>
      </c>
      <c r="G6" s="90"/>
      <c r="H6" s="90"/>
      <c r="I6" s="91" t="str">
        <f t="shared" si="1"/>
        <v/>
      </c>
      <c r="J6" s="92"/>
      <c r="K6" s="92"/>
      <c r="L6" s="93" t="str">
        <f t="shared" si="2"/>
        <v/>
      </c>
      <c r="M6" s="94"/>
      <c r="N6" s="94"/>
    </row>
    <row r="7" spans="1:30" ht="41.25" customHeight="1" x14ac:dyDescent="0.25">
      <c r="A7" s="37" t="s">
        <v>64</v>
      </c>
      <c r="B7" s="17" t="s">
        <v>196</v>
      </c>
      <c r="C7" s="69"/>
      <c r="D7" s="69"/>
      <c r="E7" s="69"/>
      <c r="F7" s="89" t="str">
        <f t="shared" si="0"/>
        <v/>
      </c>
      <c r="G7" s="90"/>
      <c r="H7" s="90"/>
      <c r="I7" s="91" t="str">
        <f t="shared" si="1"/>
        <v/>
      </c>
      <c r="J7" s="92"/>
      <c r="K7" s="92"/>
      <c r="L7" s="93" t="str">
        <f t="shared" si="2"/>
        <v/>
      </c>
      <c r="M7" s="94"/>
      <c r="N7" s="94"/>
    </row>
    <row r="8" spans="1:30" ht="30" x14ac:dyDescent="0.25">
      <c r="A8" s="37" t="s">
        <v>65</v>
      </c>
      <c r="B8" s="18" t="s">
        <v>87</v>
      </c>
      <c r="C8" s="69"/>
      <c r="D8" s="69"/>
      <c r="E8" s="69"/>
      <c r="F8" s="89" t="str">
        <f t="shared" si="0"/>
        <v/>
      </c>
      <c r="G8" s="90"/>
      <c r="H8" s="90"/>
      <c r="I8" s="91" t="str">
        <f t="shared" si="1"/>
        <v/>
      </c>
      <c r="J8" s="92"/>
      <c r="K8" s="92"/>
      <c r="L8" s="93" t="str">
        <f t="shared" si="2"/>
        <v/>
      </c>
      <c r="M8" s="94"/>
      <c r="N8" s="94"/>
    </row>
    <row r="9" spans="1:30" x14ac:dyDescent="0.25">
      <c r="A9" s="37" t="s">
        <v>66</v>
      </c>
      <c r="B9" s="18" t="s">
        <v>160</v>
      </c>
      <c r="C9" s="69"/>
      <c r="D9" s="69"/>
      <c r="E9" s="69"/>
      <c r="F9" s="89" t="str">
        <f t="shared" si="0"/>
        <v/>
      </c>
      <c r="G9" s="90"/>
      <c r="H9" s="90"/>
      <c r="I9" s="91" t="str">
        <f t="shared" si="1"/>
        <v/>
      </c>
      <c r="J9" s="92"/>
      <c r="K9" s="92"/>
      <c r="L9" s="93" t="str">
        <f t="shared" si="2"/>
        <v/>
      </c>
      <c r="M9" s="94"/>
      <c r="N9" s="94"/>
    </row>
    <row r="10" spans="1:30" ht="45" x14ac:dyDescent="0.25">
      <c r="A10" s="37" t="s">
        <v>67</v>
      </c>
      <c r="B10" s="18" t="s">
        <v>4</v>
      </c>
      <c r="C10" s="69"/>
      <c r="D10" s="69"/>
      <c r="E10" s="69"/>
      <c r="F10" s="89" t="str">
        <f t="shared" si="0"/>
        <v/>
      </c>
      <c r="G10" s="90"/>
      <c r="H10" s="90"/>
      <c r="I10" s="91" t="str">
        <f t="shared" si="1"/>
        <v/>
      </c>
      <c r="J10" s="92"/>
      <c r="K10" s="92"/>
      <c r="L10" s="93" t="str">
        <f t="shared" si="2"/>
        <v/>
      </c>
      <c r="M10" s="94"/>
      <c r="N10" s="94"/>
      <c r="V10" s="218"/>
      <c r="W10" s="185"/>
      <c r="X10" s="185"/>
      <c r="Y10" s="185"/>
      <c r="Z10" s="185"/>
      <c r="AA10" s="185"/>
      <c r="AB10" s="185"/>
      <c r="AC10" s="185"/>
      <c r="AD10" s="185"/>
    </row>
    <row r="11" spans="1:30" ht="39" customHeight="1" x14ac:dyDescent="0.25">
      <c r="A11" s="37" t="s">
        <v>68</v>
      </c>
      <c r="B11" s="18" t="s">
        <v>3</v>
      </c>
      <c r="C11" s="69"/>
      <c r="D11" s="69"/>
      <c r="E11" s="69"/>
      <c r="F11" s="89" t="str">
        <f t="shared" si="0"/>
        <v/>
      </c>
      <c r="G11" s="90"/>
      <c r="H11" s="90"/>
      <c r="I11" s="91" t="str">
        <f t="shared" si="1"/>
        <v/>
      </c>
      <c r="J11" s="92"/>
      <c r="K11" s="92"/>
      <c r="L11" s="93" t="str">
        <f t="shared" si="2"/>
        <v/>
      </c>
      <c r="M11" s="94"/>
      <c r="N11" s="94"/>
    </row>
    <row r="12" spans="1:30" ht="77.25" customHeight="1" x14ac:dyDescent="0.25">
      <c r="A12" s="37" t="s">
        <v>69</v>
      </c>
      <c r="B12" s="17" t="s">
        <v>88</v>
      </c>
      <c r="C12" s="69"/>
      <c r="D12" s="69"/>
      <c r="E12" s="69"/>
      <c r="F12" s="89" t="str">
        <f t="shared" si="0"/>
        <v/>
      </c>
      <c r="G12" s="90"/>
      <c r="H12" s="90"/>
      <c r="I12" s="91" t="str">
        <f t="shared" si="1"/>
        <v/>
      </c>
      <c r="J12" s="92"/>
      <c r="K12" s="92"/>
      <c r="L12" s="93" t="str">
        <f t="shared" si="2"/>
        <v/>
      </c>
      <c r="M12" s="94"/>
      <c r="N12" s="94"/>
    </row>
    <row r="13" spans="1:30" ht="64.5" customHeight="1" x14ac:dyDescent="0.25">
      <c r="A13" s="37" t="s">
        <v>76</v>
      </c>
      <c r="B13" s="21" t="s">
        <v>103</v>
      </c>
      <c r="C13" s="69"/>
      <c r="D13" s="69"/>
      <c r="E13" s="69"/>
      <c r="F13" s="89" t="str">
        <f t="shared" si="0"/>
        <v/>
      </c>
      <c r="G13" s="90"/>
      <c r="H13" s="90"/>
      <c r="I13" s="91" t="str">
        <f t="shared" si="1"/>
        <v/>
      </c>
      <c r="J13" s="92"/>
      <c r="K13" s="92"/>
      <c r="L13" s="93" t="str">
        <f t="shared" si="2"/>
        <v/>
      </c>
      <c r="M13" s="94"/>
      <c r="N13" s="94"/>
    </row>
    <row r="14" spans="1:30" ht="95.25" customHeight="1" x14ac:dyDescent="0.25">
      <c r="A14" s="37" t="s">
        <v>77</v>
      </c>
      <c r="B14" s="21" t="s">
        <v>134</v>
      </c>
      <c r="C14" s="69"/>
      <c r="D14" s="69"/>
      <c r="E14" s="69"/>
      <c r="F14" s="89" t="str">
        <f t="shared" si="0"/>
        <v/>
      </c>
      <c r="G14" s="90"/>
      <c r="H14" s="90"/>
      <c r="I14" s="91" t="str">
        <f t="shared" si="1"/>
        <v/>
      </c>
      <c r="J14" s="92"/>
      <c r="K14" s="92"/>
      <c r="L14" s="93" t="str">
        <f t="shared" si="2"/>
        <v/>
      </c>
      <c r="M14" s="94"/>
      <c r="N14" s="94"/>
    </row>
    <row r="15" spans="1:30" ht="33" hidden="1" customHeight="1" x14ac:dyDescent="0.25">
      <c r="C15" s="3" t="str">
        <f>IF(C1="Saisir la date dans l'onglet identification SSIAD","",COUNTBLANK(C2:C14))</f>
        <v/>
      </c>
      <c r="D15" s="3" t="str">
        <f t="shared" ref="D15:E15" si="3">IF(D1="Saisir la date dans l'onglet identification SSIAD","",COUNTBLANK(D2:D14))</f>
        <v/>
      </c>
      <c r="E15" s="3" t="str">
        <f t="shared" si="3"/>
        <v/>
      </c>
    </row>
    <row r="16" spans="1:30" ht="39.75" customHeight="1" x14ac:dyDescent="0.25">
      <c r="C16" s="3" t="str">
        <f>IF(AND(C1&lt;&gt;"Saisir la date dans l'onglet identification SSIAD",C15&gt;0),"un ou plusieurs items non saisis","")</f>
        <v/>
      </c>
      <c r="D16" s="3" t="str">
        <f t="shared" ref="D16:E16" si="4">IF(AND(D1&lt;&gt;"Saisir la date dans l'onglet identification SSIAD",D15&gt;0),"un ou plusieurs items non saisis","")</f>
        <v/>
      </c>
      <c r="E16" s="3" t="str">
        <f t="shared" si="4"/>
        <v/>
      </c>
    </row>
    <row r="17" ht="38.25" customHeight="1" x14ac:dyDescent="0.25"/>
    <row r="18" ht="57" customHeight="1" x14ac:dyDescent="0.25"/>
  </sheetData>
  <sheetProtection selectLockedCells="1"/>
  <mergeCells count="1">
    <mergeCell ref="V10:AD10"/>
  </mergeCells>
  <conditionalFormatting sqref="C4:C14 C2">
    <cfRule type="expression" dxfId="259" priority="13">
      <formula>$F2=3</formula>
    </cfRule>
    <cfRule type="expression" dxfId="258" priority="14">
      <formula>$F2=2</formula>
    </cfRule>
    <cfRule type="expression" dxfId="257" priority="15">
      <formula>$F2=0</formula>
    </cfRule>
    <cfRule type="expression" dxfId="256" priority="16">
      <formula>$F2=1</formula>
    </cfRule>
  </conditionalFormatting>
  <conditionalFormatting sqref="D2:D14">
    <cfRule type="expression" dxfId="255" priority="9">
      <formula>$I2=3</formula>
    </cfRule>
    <cfRule type="expression" dxfId="254" priority="10">
      <formula>$I2=2</formula>
    </cfRule>
    <cfRule type="expression" dxfId="253" priority="11">
      <formula>$I2=0</formula>
    </cfRule>
    <cfRule type="expression" dxfId="252" priority="12">
      <formula>$I2=1</formula>
    </cfRule>
  </conditionalFormatting>
  <conditionalFormatting sqref="E2">
    <cfRule type="expression" dxfId="251" priority="5">
      <formula>$L2=3</formula>
    </cfRule>
    <cfRule type="expression" dxfId="250" priority="6">
      <formula>$L2=2</formula>
    </cfRule>
    <cfRule type="expression" dxfId="249" priority="7">
      <formula>$L2=0</formula>
    </cfRule>
    <cfRule type="expression" dxfId="248" priority="8">
      <formula>$L2=1</formula>
    </cfRule>
  </conditionalFormatting>
  <conditionalFormatting sqref="E4:E14">
    <cfRule type="expression" dxfId="247" priority="1">
      <formula>$L4=3</formula>
    </cfRule>
    <cfRule type="expression" dxfId="246" priority="2">
      <formula>$L4=2</formula>
    </cfRule>
    <cfRule type="expression" dxfId="245" priority="3">
      <formula>$L4=0</formula>
    </cfRule>
    <cfRule type="expression" dxfId="244" priority="4">
      <formula>$L4=1</formula>
    </cfRule>
  </conditionalFormatting>
  <dataValidations count="2">
    <dataValidation type="list" allowBlank="1" showInputMessage="1" showErrorMessage="1" sqref="C9:E14 C6:E6 C2:E2">
      <formula1>JFRT</formula1>
    </dataValidation>
    <dataValidation type="list" allowBlank="1" showInputMessage="1" showErrorMessage="1" sqref="C7:E8 C4:E5">
      <formula1>OUINON</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C0C0C0"/>
    <pageSetUpPr fitToPage="1"/>
  </sheetPr>
  <dimension ref="A1:N13"/>
  <sheetViews>
    <sheetView showGridLines="0" zoomScale="80" zoomScaleNormal="80" workbookViewId="0">
      <selection activeCell="G37" sqref="G37"/>
    </sheetView>
  </sheetViews>
  <sheetFormatPr baseColWidth="10" defaultRowHeight="15" x14ac:dyDescent="0.25"/>
  <cols>
    <col min="2" max="2" width="168.7109375" style="1" customWidth="1"/>
    <col min="3" max="3" width="16.7109375" style="2" customWidth="1"/>
    <col min="4" max="5" width="16.7109375" style="77" customWidth="1"/>
    <col min="6" max="6" width="2" hidden="1" customWidth="1"/>
    <col min="7" max="7" width="9.5703125" hidden="1" customWidth="1"/>
    <col min="8" max="9" width="2" hidden="1" customWidth="1"/>
    <col min="10" max="10" width="9.5703125" hidden="1" customWidth="1"/>
    <col min="11" max="12" width="2" hidden="1" customWidth="1"/>
    <col min="13" max="13" width="9.5703125" hidden="1" customWidth="1"/>
    <col min="14" max="14" width="2" hidden="1" customWidth="1"/>
    <col min="15" max="15" width="25.5703125" customWidth="1"/>
  </cols>
  <sheetData>
    <row r="1" spans="1:14" ht="60" customHeight="1" x14ac:dyDescent="0.25">
      <c r="A1" s="6"/>
      <c r="B1" s="44" t="s">
        <v>12</v>
      </c>
      <c r="C1" s="85" t="str">
        <f>'organisation coordination'!C1</f>
        <v>Saisir la date dans l'onglet identification SSIAD</v>
      </c>
      <c r="D1" s="100" t="str">
        <f>'organisation coordination'!D1</f>
        <v>Saisir la date dans l'onglet identification SSIAD</v>
      </c>
      <c r="E1" s="88" t="str">
        <f>'organisation coordination'!E1</f>
        <v>Saisir la date dans l'onglet identification SSIAD</v>
      </c>
      <c r="F1" s="90"/>
      <c r="G1" s="90"/>
      <c r="H1" s="90"/>
      <c r="I1" s="92"/>
      <c r="J1" s="92"/>
      <c r="K1" s="92"/>
      <c r="L1" s="94"/>
      <c r="M1" s="94"/>
      <c r="N1" s="94"/>
    </row>
    <row r="2" spans="1:14" ht="81.75" customHeight="1" x14ac:dyDescent="0.25">
      <c r="A2" s="38" t="s">
        <v>70</v>
      </c>
      <c r="B2" s="133" t="s">
        <v>51</v>
      </c>
      <c r="C2" s="69"/>
      <c r="D2" s="69"/>
      <c r="E2" s="69"/>
      <c r="F2" s="89" t="str">
        <f t="shared" ref="F2:F7" si="0">IF(OR(C2="jamais",C2="NON"),3,IF(OR(C2="toujours",C2="OUI"),0,IF(C2="fréquemment",1,IF(C2="rarement",2,""))))</f>
        <v/>
      </c>
      <c r="G2" s="89" t="s">
        <v>95</v>
      </c>
      <c r="H2" s="89">
        <f>COUNTIF(F$2:F$7,"0")</f>
        <v>0</v>
      </c>
      <c r="I2" s="91" t="str">
        <f>IF(OR(D2="jamais",D2="NON"),3,IF(OR(D2="toujours",D2="OUI"),0,IF(D2="fréquemment",1,IF(D2="rarement",2,""))))</f>
        <v/>
      </c>
      <c r="J2" s="91" t="s">
        <v>95</v>
      </c>
      <c r="K2" s="91">
        <f>COUNTIF(I$2:I$7,"0")</f>
        <v>0</v>
      </c>
      <c r="L2" s="93" t="str">
        <f>IF(OR(E2="jamais",E2="NON"),3,IF(OR(E2="toujours",E2="OUI"),0,IF(E2="fréquemment",1,IF(E2="rarement",2,""))))</f>
        <v/>
      </c>
      <c r="M2" s="93" t="s">
        <v>95</v>
      </c>
      <c r="N2" s="93">
        <f>COUNTIF(L$2:L$7,"0")</f>
        <v>0</v>
      </c>
    </row>
    <row r="3" spans="1:14" ht="21.75" customHeight="1" x14ac:dyDescent="0.25">
      <c r="A3" s="38" t="s">
        <v>71</v>
      </c>
      <c r="B3" s="165" t="s">
        <v>161</v>
      </c>
      <c r="C3" s="157" t="s">
        <v>152</v>
      </c>
      <c r="D3" s="157" t="s">
        <v>152</v>
      </c>
      <c r="E3" s="157" t="s">
        <v>152</v>
      </c>
      <c r="F3" s="89" t="str">
        <f t="shared" si="0"/>
        <v/>
      </c>
      <c r="G3" s="89" t="s">
        <v>96</v>
      </c>
      <c r="H3" s="89">
        <f>COUNTIF(F$2:F$7,"1")</f>
        <v>0</v>
      </c>
      <c r="I3" s="91" t="str">
        <f t="shared" ref="I3:I7" si="1">IF(OR(D3="jamais",D3="NON"),3,IF(OR(D3="toujours",D3="OUI"),0,IF(D3="fréquemment",1,IF(D3="rarement",2,""))))</f>
        <v/>
      </c>
      <c r="J3" s="91" t="s">
        <v>96</v>
      </c>
      <c r="K3" s="91">
        <f>COUNTIF(I$2:I$7,"1")</f>
        <v>0</v>
      </c>
      <c r="L3" s="93" t="str">
        <f t="shared" ref="L3:L7" si="2">IF(OR(E3="jamais",E3="NON"),3,IF(OR(E3="toujours",E3="OUI"),0,IF(E3="fréquemment",1,IF(E3="rarement",2,""))))</f>
        <v/>
      </c>
      <c r="M3" s="93" t="s">
        <v>96</v>
      </c>
      <c r="N3" s="93">
        <f>COUNTIF(L$2:L$7,"1")</f>
        <v>0</v>
      </c>
    </row>
    <row r="4" spans="1:14" ht="33.75" customHeight="1" x14ac:dyDescent="0.25">
      <c r="A4" s="38" t="s">
        <v>72</v>
      </c>
      <c r="B4" s="133" t="s">
        <v>8</v>
      </c>
      <c r="C4" s="69"/>
      <c r="D4" s="69"/>
      <c r="E4" s="69"/>
      <c r="F4" s="89" t="str">
        <f t="shared" si="0"/>
        <v/>
      </c>
      <c r="G4" s="89" t="s">
        <v>97</v>
      </c>
      <c r="H4" s="89">
        <f>COUNTIF(F$2:F$7,"2")</f>
        <v>0</v>
      </c>
      <c r="I4" s="91" t="str">
        <f t="shared" si="1"/>
        <v/>
      </c>
      <c r="J4" s="91" t="s">
        <v>97</v>
      </c>
      <c r="K4" s="91">
        <f>COUNTIF(I$2:I$7,"2")</f>
        <v>0</v>
      </c>
      <c r="L4" s="93" t="str">
        <f t="shared" si="2"/>
        <v/>
      </c>
      <c r="M4" s="93" t="s">
        <v>97</v>
      </c>
      <c r="N4" s="93">
        <f>COUNTIF(L$2:L$7,"2")</f>
        <v>0</v>
      </c>
    </row>
    <row r="5" spans="1:14" ht="33" customHeight="1" x14ac:dyDescent="0.25">
      <c r="A5" s="38" t="s">
        <v>73</v>
      </c>
      <c r="B5" s="133" t="s">
        <v>7</v>
      </c>
      <c r="C5" s="69"/>
      <c r="D5" s="69"/>
      <c r="E5" s="69"/>
      <c r="F5" s="89" t="str">
        <f t="shared" si="0"/>
        <v/>
      </c>
      <c r="G5" s="89" t="s">
        <v>98</v>
      </c>
      <c r="H5" s="89">
        <f>COUNTIF(F$2:F$7,"3")</f>
        <v>0</v>
      </c>
      <c r="I5" s="91" t="str">
        <f t="shared" si="1"/>
        <v/>
      </c>
      <c r="J5" s="91" t="s">
        <v>98</v>
      </c>
      <c r="K5" s="91">
        <f>COUNTIF(I$2:I$7,"3")</f>
        <v>0</v>
      </c>
      <c r="L5" s="93" t="str">
        <f t="shared" si="2"/>
        <v/>
      </c>
      <c r="M5" s="93" t="s">
        <v>98</v>
      </c>
      <c r="N5" s="93">
        <f>COUNTIF(L$2:L$7,"3")</f>
        <v>0</v>
      </c>
    </row>
    <row r="6" spans="1:14" ht="38.25" customHeight="1" x14ac:dyDescent="0.25">
      <c r="A6" s="38" t="s">
        <v>74</v>
      </c>
      <c r="B6" s="133" t="s">
        <v>6</v>
      </c>
      <c r="C6" s="69"/>
      <c r="D6" s="69"/>
      <c r="E6" s="69"/>
      <c r="F6" s="89" t="str">
        <f t="shared" si="0"/>
        <v/>
      </c>
      <c r="G6" s="90"/>
      <c r="H6" s="90"/>
      <c r="I6" s="91" t="str">
        <f t="shared" si="1"/>
        <v/>
      </c>
      <c r="J6" s="92"/>
      <c r="K6" s="92"/>
      <c r="L6" s="93" t="str">
        <f t="shared" si="2"/>
        <v/>
      </c>
      <c r="M6" s="94"/>
      <c r="N6" s="94"/>
    </row>
    <row r="7" spans="1:14" ht="119.25" customHeight="1" x14ac:dyDescent="0.25">
      <c r="A7" s="38" t="s">
        <v>75</v>
      </c>
      <c r="B7" s="17" t="s">
        <v>92</v>
      </c>
      <c r="C7" s="69"/>
      <c r="D7" s="69"/>
      <c r="E7" s="69"/>
      <c r="F7" s="89" t="str">
        <f t="shared" si="0"/>
        <v/>
      </c>
      <c r="G7" s="90"/>
      <c r="H7" s="90"/>
      <c r="I7" s="91" t="str">
        <f t="shared" si="1"/>
        <v/>
      </c>
      <c r="J7" s="92"/>
      <c r="K7" s="92"/>
      <c r="L7" s="93" t="str">
        <f t="shared" si="2"/>
        <v/>
      </c>
      <c r="M7" s="94"/>
      <c r="N7" s="94"/>
    </row>
    <row r="8" spans="1:14" hidden="1" x14ac:dyDescent="0.25">
      <c r="C8" s="3" t="str">
        <f>IF(C1="Saisir la date dans l'onglet identification SSIAD","",COUNTBLANK(C2:C7))</f>
        <v/>
      </c>
      <c r="D8" s="3" t="str">
        <f t="shared" ref="D8:E8" si="3">IF(D1="Saisir la date dans l'onglet identification SSIAD","",COUNTBLANK(D2:D7))</f>
        <v/>
      </c>
      <c r="E8" s="3" t="str">
        <f t="shared" si="3"/>
        <v/>
      </c>
    </row>
    <row r="9" spans="1:14" x14ac:dyDescent="0.25">
      <c r="C9" s="3" t="str">
        <f>IF(AND(C1&lt;&gt;"Saisir la date dans l'onglet identification SSIAD",C8&gt;0),"un ou plusieurs items non saisis","")</f>
        <v/>
      </c>
      <c r="D9" s="3" t="str">
        <f t="shared" ref="D9:E9" si="4">IF(AND(D1&lt;&gt;"Saisir la date dans l'onglet identification SSIAD",D8&gt;0),"un ou plusieurs items non saisis","")</f>
        <v/>
      </c>
      <c r="E9" s="3" t="str">
        <f t="shared" si="4"/>
        <v/>
      </c>
    </row>
    <row r="10" spans="1:14" x14ac:dyDescent="0.25">
      <c r="D10" s="95"/>
    </row>
    <row r="11" spans="1:14" ht="60" x14ac:dyDescent="0.25">
      <c r="B11" s="76" t="s">
        <v>158</v>
      </c>
      <c r="C11" s="219" t="s">
        <v>153</v>
      </c>
      <c r="D11" s="219"/>
      <c r="E11" s="219"/>
      <c r="F11" s="76"/>
      <c r="G11" s="76"/>
      <c r="H11" s="76"/>
      <c r="I11" s="76"/>
      <c r="J11" s="76"/>
      <c r="K11" s="76"/>
      <c r="L11" s="76"/>
      <c r="M11" s="76"/>
      <c r="N11" s="76"/>
    </row>
    <row r="12" spans="1:14" x14ac:dyDescent="0.25">
      <c r="C12" s="185"/>
      <c r="D12" s="185"/>
      <c r="E12" s="185"/>
    </row>
    <row r="13" spans="1:14" x14ac:dyDescent="0.25">
      <c r="C13" s="185"/>
      <c r="D13" s="185"/>
      <c r="E13" s="185"/>
    </row>
  </sheetData>
  <sheetProtection selectLockedCells="1"/>
  <dataConsolidate/>
  <mergeCells count="1">
    <mergeCell ref="C11:E13"/>
  </mergeCells>
  <conditionalFormatting sqref="C4:C7 C2">
    <cfRule type="expression" dxfId="243" priority="9">
      <formula>$F2=3</formula>
    </cfRule>
    <cfRule type="expression" dxfId="242" priority="10">
      <formula>$F2=2</formula>
    </cfRule>
    <cfRule type="expression" dxfId="241" priority="11">
      <formula>$F2=0</formula>
    </cfRule>
    <cfRule type="expression" dxfId="240" priority="12">
      <formula>$F2=1</formula>
    </cfRule>
  </conditionalFormatting>
  <conditionalFormatting sqref="D2:D7">
    <cfRule type="expression" dxfId="239" priority="5">
      <formula>$I2=3</formula>
    </cfRule>
    <cfRule type="expression" dxfId="238" priority="6">
      <formula>$I2=2</formula>
    </cfRule>
    <cfRule type="expression" dxfId="237" priority="7">
      <formula>$I2=0</formula>
    </cfRule>
    <cfRule type="expression" dxfId="236" priority="8">
      <formula>$I2=1</formula>
    </cfRule>
  </conditionalFormatting>
  <conditionalFormatting sqref="E2:E7">
    <cfRule type="expression" dxfId="235" priority="1">
      <formula>$L2=3</formula>
    </cfRule>
    <cfRule type="expression" dxfId="234" priority="2">
      <formula>$L2=2</formula>
    </cfRule>
    <cfRule type="expression" dxfId="233" priority="3">
      <formula>$L2=0</formula>
    </cfRule>
    <cfRule type="expression" dxfId="232" priority="4">
      <formula>$L2=1</formula>
    </cfRule>
  </conditionalFormatting>
  <dataValidations count="2">
    <dataValidation type="list" allowBlank="1" showInputMessage="1" showErrorMessage="1" sqref="C7:E7 C2:E2">
      <formula1>JFRT</formula1>
    </dataValidation>
    <dataValidation type="list" allowBlank="1" showInputMessage="1" showErrorMessage="1" sqref="C4:E6">
      <formula1>OUINON</formula1>
    </dataValidation>
  </dataValidation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7</vt:i4>
      </vt:variant>
    </vt:vector>
  </HeadingPairs>
  <TitlesOfParts>
    <vt:vector size="30" baseType="lpstr">
      <vt:lpstr>Feuil1</vt:lpstr>
      <vt:lpstr>Lisez-moi</vt:lpstr>
      <vt:lpstr> identification SSIAD</vt:lpstr>
      <vt:lpstr>organisation coordination</vt:lpstr>
      <vt:lpstr>prescription</vt:lpstr>
      <vt:lpstr>Dispensation</vt:lpstr>
      <vt:lpstr>transport &amp; stockage</vt:lpstr>
      <vt:lpstr>administration aide à la prise</vt:lpstr>
      <vt:lpstr>enregistrement surveillance</vt:lpstr>
      <vt:lpstr>Synthèses</vt:lpstr>
      <vt:lpstr>résultats</vt:lpstr>
      <vt:lpstr>Plan d'actions</vt:lpstr>
      <vt:lpstr>Plan d'actions2</vt:lpstr>
      <vt:lpstr>Plan d'actions3</vt:lpstr>
      <vt:lpstr>Plan d'actions bis</vt:lpstr>
      <vt:lpstr>Plan d'actions bis2</vt:lpstr>
      <vt:lpstr>Plan d'actions bis3</vt:lpstr>
      <vt:lpstr>Evaluation1</vt:lpstr>
      <vt:lpstr>Evaluation2</vt:lpstr>
      <vt:lpstr>Evaluation3</vt:lpstr>
      <vt:lpstr>Détail1</vt:lpstr>
      <vt:lpstr>Détail2</vt:lpstr>
      <vt:lpstr>Détail3</vt:lpstr>
      <vt:lpstr>DIN</vt:lpstr>
      <vt:lpstr>EMS</vt:lpstr>
      <vt:lpstr>IDE</vt:lpstr>
      <vt:lpstr>JFRT</vt:lpstr>
      <vt:lpstr>OUINON</vt:lpstr>
      <vt:lpstr>VF</vt:lpstr>
      <vt:lpstr>'administration aide à la prise'!Zone_d_impression</vt:lpstr>
    </vt:vector>
  </TitlesOfParts>
  <Company>Ministères Chargés des Affaires Sociales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Pierre</dc:creator>
  <cp:lastModifiedBy>TINEL Valérie</cp:lastModifiedBy>
  <cp:lastPrinted>2019-10-28T10:20:16Z</cp:lastPrinted>
  <dcterms:created xsi:type="dcterms:W3CDTF">2017-01-17T09:17:54Z</dcterms:created>
  <dcterms:modified xsi:type="dcterms:W3CDTF">2019-11-18T09:57:19Z</dcterms:modified>
</cp:coreProperties>
</file>