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C2B6" lockStructure="1"/>
  <bookViews>
    <workbookView xWindow="135" yWindow="-135" windowWidth="11805" windowHeight="7170" tabRatio="846" firstSheet="1" activeTab="1"/>
  </bookViews>
  <sheets>
    <sheet name="Liste" sheetId="21" state="hidden" r:id="rId1"/>
    <sheet name="Lisez-moi" sheetId="28" r:id="rId2"/>
    <sheet name="Renseignements" sheetId="1" r:id="rId3"/>
    <sheet name="Grille générale" sheetId="2" r:id="rId4"/>
    <sheet name="activités optionnelles" sheetId="19" state="hidden" r:id="rId5"/>
    <sheet name="Prép. stériles" sheetId="25" r:id="rId6"/>
    <sheet name="Subst. dangereuses" sheetId="26" r:id="rId7"/>
    <sheet name="Med exp" sheetId="27" r:id="rId8"/>
    <sheet name="Conclusions intermédiaires" sheetId="18" state="hidden" r:id="rId9"/>
    <sheet name="Réponses" sheetId="20" state="hidden" r:id="rId10"/>
    <sheet name="Conclusions finales " sheetId="10" state="hidden" r:id="rId11"/>
  </sheets>
  <definedNames>
    <definedName name="_xlnm._FilterDatabase" localSheetId="4" hidden="1">'activités optionnelles'!$A$2:$H$5</definedName>
    <definedName name="_xlnm._FilterDatabase" localSheetId="3" hidden="1">'Grille générale'!$A$2:$I$96</definedName>
    <definedName name="_xlnm._FilterDatabase" localSheetId="9" hidden="1">Réponses!$B$3:$F$243</definedName>
    <definedName name="CaseACocher2" localSheetId="6">#REF!</definedName>
    <definedName name="CaseACocher2">#REF!</definedName>
    <definedName name="_xlnm.Print_Titles" localSheetId="4">'activités optionnelles'!$2:$2</definedName>
    <definedName name="_xlnm.Print_Titles" localSheetId="3">'Grille générale'!$2:$2</definedName>
    <definedName name="_xlnm.Print_Titles" localSheetId="7">'Med exp'!$2:$2</definedName>
    <definedName name="_xlnm.Print_Titles" localSheetId="9">Réponses!$3:$3</definedName>
    <definedName name="Initiales">Liste!$F$9:$F$14</definedName>
    <definedName name="Inspecteur">Liste!$C$9:$C$14</definedName>
    <definedName name="liste3">Liste!$E$1:$E$2</definedName>
    <definedName name="Logiciel">Liste!$H$9:$H$11</definedName>
    <definedName name="Mail">Liste!$D$9:$D$14</definedName>
    <definedName name="Presence">Liste!$C$1:$C$2</definedName>
    <definedName name="Qualification">Liste!$C$21:$C$28</definedName>
    <definedName name="Sexe">Liste!$B$9:$B$14</definedName>
    <definedName name="sexebis">Liste!$B$16:$B$17</definedName>
    <definedName name="telephone">Liste!$E$9:$E$14</definedName>
    <definedName name="Téléphone">Liste!$E$9:$E$14</definedName>
    <definedName name="Z_48EEDF7D_1F09_11D7_A4FF_080017086AC7_.wvu.FilterData" localSheetId="4" hidden="1">'activités optionnelles'!$A$2:$H$5</definedName>
    <definedName name="Z_48EEDF7D_1F09_11D7_A4FF_080017086AC7_.wvu.FilterData" localSheetId="3" hidden="1">'Grille générale'!$A$2:$I$96</definedName>
    <definedName name="Z_48EEDF7D_1F09_11D7_A4FF_080017086AC7_.wvu.FilterData" localSheetId="9" hidden="1">Réponses!$B$3:$D$3</definedName>
    <definedName name="Z_48EEDF7D_1F09_11D7_A4FF_080017086AC7_.wvu.PrintArea" localSheetId="4" hidden="1">'activités optionnelles'!$A$2:$H$5</definedName>
    <definedName name="Z_48EEDF7D_1F09_11D7_A4FF_080017086AC7_.wvu.PrintArea" localSheetId="3" hidden="1">'Grille générale'!$A$2:$I$96</definedName>
    <definedName name="Z_48EEDF7D_1F09_11D7_A4FF_080017086AC7_.wvu.PrintArea" localSheetId="9" hidden="1">Réponses!$B$3:$B$3</definedName>
    <definedName name="Z_D6BFB8D8_2217_11D7_BA64_0010B5D12001_.wvu.FilterData" localSheetId="4" hidden="1">'activités optionnelles'!$A$2:$H$5</definedName>
    <definedName name="Z_D6BFB8D8_2217_11D7_BA64_0010B5D12001_.wvu.FilterData" localSheetId="3" hidden="1">'Grille générale'!$A$2:$I$96</definedName>
    <definedName name="Z_D6BFB8D8_2217_11D7_BA64_0010B5D12001_.wvu.FilterData" localSheetId="9" hidden="1">Réponses!$B$3:$D$3</definedName>
    <definedName name="Z_D6BFB8D8_2217_11D7_BA64_0010B5D12001_.wvu.PrintArea" localSheetId="4" hidden="1">'activités optionnelles'!$A$2:$H$5</definedName>
    <definedName name="Z_D6BFB8D8_2217_11D7_BA64_0010B5D12001_.wvu.PrintArea" localSheetId="3" hidden="1">'Grille générale'!$A$2:$I$96</definedName>
    <definedName name="Z_D6BFB8D8_2217_11D7_BA64_0010B5D12001_.wvu.PrintArea" localSheetId="9" hidden="1">Réponses!$B$3:$B$3</definedName>
    <definedName name="_xlnm.Print_Area" localSheetId="4">'activités optionnelles'!$A$1:$H$21</definedName>
    <definedName name="_xlnm.Print_Area" localSheetId="10">'Conclusions finales '!$A$1:$G$55</definedName>
    <definedName name="_xlnm.Print_Area" localSheetId="8">'Conclusions intermédiaires'!$A$1:$G$72</definedName>
    <definedName name="_xlnm.Print_Area" localSheetId="3">'Grille générale'!$A$1:$I$99</definedName>
    <definedName name="_xlnm.Print_Area" localSheetId="7">'Med exp'!$A$1:$F$16</definedName>
    <definedName name="_xlnm.Print_Area" localSheetId="5">'Prép. stériles'!$A$1:$I$79</definedName>
    <definedName name="_xlnm.Print_Area" localSheetId="2">Renseignements!$A$1:$D$107</definedName>
    <definedName name="_xlnm.Print_Area" localSheetId="9">Réponses!$B$1:$F$243</definedName>
  </definedNames>
  <calcPr calcId="145621"/>
</workbook>
</file>

<file path=xl/calcChain.xml><?xml version="1.0" encoding="utf-8"?>
<calcChain xmlns="http://schemas.openxmlformats.org/spreadsheetml/2006/main">
  <c r="E28" i="21" l="1"/>
  <c r="E27" i="21"/>
  <c r="E26" i="21"/>
  <c r="E25" i="21"/>
  <c r="E24" i="21"/>
  <c r="E23" i="21"/>
  <c r="E22" i="21"/>
  <c r="C83" i="20"/>
  <c r="C82" i="20"/>
  <c r="B83" i="20"/>
  <c r="B82" i="20"/>
  <c r="C75" i="20"/>
  <c r="B75" i="20"/>
  <c r="K87" i="2"/>
  <c r="J87" i="2"/>
  <c r="K99" i="2" l="1"/>
  <c r="J99" i="2"/>
  <c r="K98" i="2"/>
  <c r="J98" i="2"/>
  <c r="K97" i="2"/>
  <c r="J97" i="2"/>
  <c r="A1" i="10" l="1"/>
  <c r="F24" i="1"/>
  <c r="F23" i="1"/>
  <c r="F25" i="1"/>
  <c r="F22" i="1"/>
  <c r="F21" i="1"/>
  <c r="F36" i="1" l="1"/>
  <c r="B36" i="1" s="1"/>
  <c r="H24" i="21"/>
  <c r="G24" i="21"/>
  <c r="F24" i="21"/>
  <c r="C227" i="20" l="1"/>
  <c r="C226" i="20"/>
  <c r="C225" i="20"/>
  <c r="C224" i="20"/>
  <c r="C223" i="20"/>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K57" i="26"/>
  <c r="B179" i="20" s="1"/>
  <c r="K58" i="26"/>
  <c r="K59" i="26"/>
  <c r="K60" i="26"/>
  <c r="B181" i="20" s="1"/>
  <c r="K61" i="26"/>
  <c r="K62" i="26"/>
  <c r="K63" i="26"/>
  <c r="K64" i="26"/>
  <c r="B185" i="20" s="1"/>
  <c r="K65" i="26"/>
  <c r="B186" i="20" s="1"/>
  <c r="K66" i="26"/>
  <c r="K67" i="26"/>
  <c r="K68" i="26"/>
  <c r="K69" i="26"/>
  <c r="B189" i="20" s="1"/>
  <c r="K70" i="26"/>
  <c r="K71" i="26"/>
  <c r="K72" i="26"/>
  <c r="B192" i="20" s="1"/>
  <c r="K73" i="26"/>
  <c r="B193" i="20" s="1"/>
  <c r="K74" i="26"/>
  <c r="B194" i="20" s="1"/>
  <c r="K75" i="26"/>
  <c r="B195" i="20" s="1"/>
  <c r="K76" i="26"/>
  <c r="B196" i="20" s="1"/>
  <c r="K77" i="26"/>
  <c r="B197" i="20" s="1"/>
  <c r="K78" i="26"/>
  <c r="B198" i="20" s="1"/>
  <c r="K79" i="26"/>
  <c r="B199" i="20" s="1"/>
  <c r="K80" i="26"/>
  <c r="B200" i="20" s="1"/>
  <c r="K81" i="26"/>
  <c r="B201" i="20" s="1"/>
  <c r="K82" i="26"/>
  <c r="B202" i="20" s="1"/>
  <c r="K83" i="26"/>
  <c r="B203" i="20" s="1"/>
  <c r="K84" i="26"/>
  <c r="B204" i="20" s="1"/>
  <c r="K85" i="26"/>
  <c r="B205" i="20" s="1"/>
  <c r="K86" i="26"/>
  <c r="B206" i="20" s="1"/>
  <c r="K87" i="26"/>
  <c r="B207" i="20" s="1"/>
  <c r="K88" i="26"/>
  <c r="B208" i="20" s="1"/>
  <c r="K89" i="26"/>
  <c r="B209" i="20" s="1"/>
  <c r="K90" i="26"/>
  <c r="B210" i="20" s="1"/>
  <c r="K91" i="26"/>
  <c r="B211" i="20" s="1"/>
  <c r="K92" i="26"/>
  <c r="B212" i="20" s="1"/>
  <c r="K93" i="26"/>
  <c r="B213" i="20" s="1"/>
  <c r="K94" i="26"/>
  <c r="B214" i="20" s="1"/>
  <c r="K95" i="26"/>
  <c r="B215" i="20" s="1"/>
  <c r="K96" i="26"/>
  <c r="K97" i="26"/>
  <c r="B216" i="20" s="1"/>
  <c r="K98" i="26"/>
  <c r="B217" i="20" s="1"/>
  <c r="K99" i="26"/>
  <c r="B218" i="20" s="1"/>
  <c r="K100" i="26"/>
  <c r="K101" i="26"/>
  <c r="B219" i="20" s="1"/>
  <c r="K102" i="26"/>
  <c r="B220" i="20" s="1"/>
  <c r="K103" i="26"/>
  <c r="B221" i="20" s="1"/>
  <c r="K104" i="26"/>
  <c r="B222" i="20" s="1"/>
  <c r="K105" i="26"/>
  <c r="K106" i="26"/>
  <c r="B223" i="20" s="1"/>
  <c r="K107" i="26"/>
  <c r="B224" i="20" s="1"/>
  <c r="K108" i="26"/>
  <c r="B225" i="20" s="1"/>
  <c r="K109" i="26"/>
  <c r="B226" i="20" s="1"/>
  <c r="K110" i="26"/>
  <c r="B227" i="20" s="1"/>
  <c r="C193" i="20"/>
  <c r="C192" i="20"/>
  <c r="C191" i="20"/>
  <c r="B191" i="20"/>
  <c r="C190" i="20"/>
  <c r="B190" i="20"/>
  <c r="C189" i="20"/>
  <c r="C188" i="20"/>
  <c r="B188" i="20"/>
  <c r="C187" i="20"/>
  <c r="B187" i="20"/>
  <c r="C186" i="20"/>
  <c r="C185" i="20"/>
  <c r="C184" i="20"/>
  <c r="B184" i="20"/>
  <c r="C183" i="20"/>
  <c r="B183" i="20"/>
  <c r="C182" i="20"/>
  <c r="B182" i="20"/>
  <c r="C181" i="20"/>
  <c r="C180" i="20"/>
  <c r="B180" i="20"/>
  <c r="C179" i="20"/>
  <c r="C178" i="20"/>
  <c r="C177" i="20"/>
  <c r="C176" i="20"/>
  <c r="C175" i="20"/>
  <c r="C174" i="20"/>
  <c r="C173" i="20"/>
  <c r="K56" i="26" l="1"/>
  <c r="B178" i="20" s="1"/>
  <c r="K79" i="25" l="1"/>
  <c r="K50" i="26"/>
  <c r="B175" i="20" s="1"/>
  <c r="K49" i="26"/>
  <c r="K52" i="26"/>
  <c r="B176" i="20" s="1"/>
  <c r="K54" i="26"/>
  <c r="B177" i="20" s="1"/>
  <c r="K48" i="26"/>
  <c r="B174" i="20" s="1"/>
  <c r="K47" i="26"/>
  <c r="B173" i="20" s="1"/>
  <c r="K45" i="26"/>
  <c r="F28" i="21" l="1"/>
  <c r="F27" i="21"/>
  <c r="F26" i="21"/>
  <c r="F25" i="21"/>
  <c r="F23" i="21"/>
  <c r="F22" i="21"/>
  <c r="C123" i="20"/>
  <c r="B123" i="20"/>
  <c r="C122" i="20"/>
  <c r="B122" i="20"/>
  <c r="C121" i="20"/>
  <c r="B121" i="20"/>
  <c r="K55" i="25"/>
  <c r="K54" i="25"/>
  <c r="K53" i="25"/>
  <c r="C142" i="20" l="1"/>
  <c r="B142" i="20"/>
  <c r="C141" i="20"/>
  <c r="B141" i="20"/>
  <c r="C140" i="20"/>
  <c r="B140" i="20"/>
  <c r="C139" i="20"/>
  <c r="B139" i="20"/>
  <c r="C138" i="20"/>
  <c r="B138" i="20"/>
  <c r="C137" i="20"/>
  <c r="B137" i="20"/>
  <c r="C136" i="20"/>
  <c r="B136" i="20"/>
  <c r="C135" i="20"/>
  <c r="B135" i="20"/>
  <c r="C134" i="20"/>
  <c r="B134" i="20"/>
  <c r="C133" i="20"/>
  <c r="B133" i="20"/>
  <c r="C132" i="20"/>
  <c r="B132" i="20"/>
  <c r="C131" i="20"/>
  <c r="B131" i="20"/>
  <c r="C130" i="20"/>
  <c r="B130" i="20"/>
  <c r="C129" i="20"/>
  <c r="B129" i="20"/>
  <c r="C128" i="20"/>
  <c r="B128" i="20"/>
  <c r="C127" i="20"/>
  <c r="B127" i="20"/>
  <c r="C126" i="20"/>
  <c r="B126" i="20"/>
  <c r="C125" i="20"/>
  <c r="C124" i="20"/>
  <c r="C120" i="20"/>
  <c r="B120" i="20"/>
  <c r="C119" i="20"/>
  <c r="B119" i="20"/>
  <c r="C118" i="20"/>
  <c r="B118" i="20"/>
  <c r="C117" i="20"/>
  <c r="B117" i="20"/>
  <c r="C116" i="20"/>
  <c r="B116" i="20"/>
  <c r="C115" i="20"/>
  <c r="B115" i="20"/>
  <c r="C114" i="20"/>
  <c r="B114" i="20"/>
  <c r="C113" i="20"/>
  <c r="B113" i="20"/>
  <c r="C112" i="20"/>
  <c r="B112" i="20"/>
  <c r="C111" i="20"/>
  <c r="B111" i="20"/>
  <c r="K78" i="25" l="1"/>
  <c r="K77" i="25"/>
  <c r="K76" i="25"/>
  <c r="K75" i="25"/>
  <c r="K74" i="25"/>
  <c r="K73" i="25"/>
  <c r="K72" i="25"/>
  <c r="K70" i="25"/>
  <c r="K69" i="25"/>
  <c r="K71" i="25"/>
  <c r="K68" i="25"/>
  <c r="K67" i="25"/>
  <c r="K57" i="25"/>
  <c r="B125" i="20" s="1"/>
  <c r="K66" i="25"/>
  <c r="K65" i="25"/>
  <c r="K56" i="25"/>
  <c r="B124" i="20" s="1"/>
  <c r="K64" i="25"/>
  <c r="K63" i="25"/>
  <c r="K62" i="25"/>
  <c r="K61" i="25"/>
  <c r="K48" i="25"/>
  <c r="K60" i="25"/>
  <c r="K59" i="25"/>
  <c r="K58" i="25"/>
  <c r="K52" i="25"/>
  <c r="K51" i="25"/>
  <c r="K50" i="25"/>
  <c r="K49" i="25"/>
  <c r="K47" i="25"/>
  <c r="K46" i="25"/>
  <c r="K43" i="25"/>
  <c r="K42" i="25" l="1"/>
  <c r="K41" i="25"/>
  <c r="K40" i="25"/>
  <c r="K45" i="25"/>
  <c r="K44" i="25"/>
  <c r="K39" i="25"/>
  <c r="C229" i="20" l="1"/>
  <c r="C230" i="20"/>
  <c r="C231" i="20"/>
  <c r="C232" i="20"/>
  <c r="C233" i="20"/>
  <c r="C234" i="20"/>
  <c r="C235" i="20"/>
  <c r="C236" i="20"/>
  <c r="C237" i="20"/>
  <c r="C238" i="20"/>
  <c r="C239" i="20"/>
  <c r="C240" i="20"/>
  <c r="C241" i="20"/>
  <c r="C228" i="20"/>
  <c r="B229" i="20"/>
  <c r="B230" i="20"/>
  <c r="B231" i="20"/>
  <c r="B232" i="20"/>
  <c r="B233" i="20"/>
  <c r="B234" i="20"/>
  <c r="B235" i="20"/>
  <c r="B236" i="20"/>
  <c r="B237" i="20"/>
  <c r="B238" i="20"/>
  <c r="B239" i="20"/>
  <c r="B240" i="20"/>
  <c r="B241" i="20"/>
  <c r="B228" i="20"/>
  <c r="H27" i="21"/>
  <c r="G36" i="18" s="1"/>
  <c r="H28" i="21"/>
  <c r="G33" i="18" s="1"/>
  <c r="H26" i="21"/>
  <c r="G35" i="18" s="1"/>
  <c r="H25" i="21"/>
  <c r="G34" i="18" s="1"/>
  <c r="G30" i="18"/>
  <c r="H23" i="21"/>
  <c r="G31" i="18" s="1"/>
  <c r="H22" i="21"/>
  <c r="G32" i="18" s="1"/>
  <c r="B1" i="26"/>
  <c r="B1" i="25"/>
  <c r="B5" i="10" l="1"/>
  <c r="C144" i="20" l="1"/>
  <c r="C145" i="20"/>
  <c r="C146" i="20"/>
  <c r="C147" i="20"/>
  <c r="C148" i="20"/>
  <c r="C149" i="20"/>
  <c r="C150" i="20"/>
  <c r="C151" i="20"/>
  <c r="C152" i="20"/>
  <c r="C153" i="20"/>
  <c r="C154" i="20"/>
  <c r="C155" i="20"/>
  <c r="C156" i="20"/>
  <c r="C157" i="20"/>
  <c r="C158" i="20"/>
  <c r="C159" i="20"/>
  <c r="C160" i="20"/>
  <c r="C161" i="20"/>
  <c r="C162" i="20"/>
  <c r="C163" i="20"/>
  <c r="C164" i="20"/>
  <c r="C165" i="20"/>
  <c r="C166" i="20"/>
  <c r="C167" i="20"/>
  <c r="C168" i="20"/>
  <c r="C169" i="20"/>
  <c r="C170" i="20"/>
  <c r="C171" i="20"/>
  <c r="C172" i="20"/>
  <c r="C143" i="20"/>
  <c r="K5" i="26"/>
  <c r="B144" i="20" s="1"/>
  <c r="K6" i="26"/>
  <c r="K7" i="26"/>
  <c r="B145" i="20" s="1"/>
  <c r="K8" i="26"/>
  <c r="B146" i="20" s="1"/>
  <c r="K9" i="26"/>
  <c r="B147" i="20" s="1"/>
  <c r="K10" i="26"/>
  <c r="B148" i="20" s="1"/>
  <c r="K11" i="26"/>
  <c r="K12" i="26"/>
  <c r="B149" i="20" s="1"/>
  <c r="K13" i="26"/>
  <c r="B150" i="20" s="1"/>
  <c r="K14" i="26"/>
  <c r="B151" i="20" s="1"/>
  <c r="K15" i="26"/>
  <c r="B152" i="20" s="1"/>
  <c r="K16" i="26"/>
  <c r="B153" i="20" s="1"/>
  <c r="K17" i="26"/>
  <c r="B154" i="20" s="1"/>
  <c r="K18" i="26"/>
  <c r="K19" i="26"/>
  <c r="B155" i="20" s="1"/>
  <c r="K20" i="26"/>
  <c r="B156" i="20" s="1"/>
  <c r="K21" i="26"/>
  <c r="K22" i="26"/>
  <c r="B157" i="20" s="1"/>
  <c r="K23" i="26"/>
  <c r="B158" i="20" s="1"/>
  <c r="K24" i="26"/>
  <c r="K25" i="26"/>
  <c r="B159" i="20" s="1"/>
  <c r="K26" i="26"/>
  <c r="B160" i="20" s="1"/>
  <c r="K27" i="26"/>
  <c r="K28" i="26"/>
  <c r="B161" i="20" s="1"/>
  <c r="K29" i="26"/>
  <c r="K30" i="26"/>
  <c r="B162" i="20" s="1"/>
  <c r="K31" i="26"/>
  <c r="K32" i="26"/>
  <c r="B163" i="20" s="1"/>
  <c r="K33" i="26"/>
  <c r="K34" i="26"/>
  <c r="B164" i="20" s="1"/>
  <c r="K35" i="26"/>
  <c r="B165" i="20" s="1"/>
  <c r="K36" i="26"/>
  <c r="B166" i="20" s="1"/>
  <c r="K37" i="26"/>
  <c r="K38" i="26"/>
  <c r="B167" i="20" s="1"/>
  <c r="K39" i="26"/>
  <c r="B168" i="20" s="1"/>
  <c r="K40" i="26"/>
  <c r="B169" i="20" s="1"/>
  <c r="K41" i="26"/>
  <c r="K42" i="26"/>
  <c r="B170" i="20" s="1"/>
  <c r="K43" i="26"/>
  <c r="B171" i="20" s="1"/>
  <c r="K44" i="26"/>
  <c r="B172" i="20" s="1"/>
  <c r="K4" i="26"/>
  <c r="B143" i="20" s="1"/>
  <c r="C85" i="20"/>
  <c r="C86" i="20"/>
  <c r="C87" i="20"/>
  <c r="C88" i="20"/>
  <c r="C89" i="20"/>
  <c r="C90" i="20"/>
  <c r="C91" i="20"/>
  <c r="C92" i="20"/>
  <c r="C93" i="20"/>
  <c r="C94" i="20"/>
  <c r="C95" i="20"/>
  <c r="C96" i="20"/>
  <c r="C97" i="20"/>
  <c r="C98" i="20"/>
  <c r="C99" i="20"/>
  <c r="C100" i="20"/>
  <c r="C101" i="20"/>
  <c r="C102" i="20"/>
  <c r="C103" i="20"/>
  <c r="C104" i="20"/>
  <c r="C105" i="20"/>
  <c r="C106" i="20"/>
  <c r="C107" i="20"/>
  <c r="C108" i="20"/>
  <c r="C109" i="20"/>
  <c r="C110" i="20"/>
  <c r="C84" i="20"/>
  <c r="K5" i="25"/>
  <c r="K6" i="25"/>
  <c r="B85" i="20" s="1"/>
  <c r="K7" i="25"/>
  <c r="K8" i="25"/>
  <c r="B86" i="20" s="1"/>
  <c r="K9" i="25"/>
  <c r="B87" i="20" s="1"/>
  <c r="K10" i="25"/>
  <c r="K11" i="25"/>
  <c r="B88" i="20" s="1"/>
  <c r="K12" i="25"/>
  <c r="B89" i="20" s="1"/>
  <c r="K13" i="25"/>
  <c r="K14" i="25"/>
  <c r="B90" i="20" s="1"/>
  <c r="K15" i="25"/>
  <c r="B91" i="20" s="1"/>
  <c r="K16" i="25"/>
  <c r="B92" i="20" s="1"/>
  <c r="K17" i="25"/>
  <c r="B93" i="20" s="1"/>
  <c r="K18" i="25"/>
  <c r="B94" i="20" s="1"/>
  <c r="K19" i="25"/>
  <c r="B95" i="20" s="1"/>
  <c r="K20" i="25"/>
  <c r="B96" i="20" s="1"/>
  <c r="K21" i="25"/>
  <c r="B97" i="20" s="1"/>
  <c r="K22" i="25"/>
  <c r="B98" i="20" s="1"/>
  <c r="K23" i="25"/>
  <c r="B99" i="20" s="1"/>
  <c r="K24" i="25"/>
  <c r="K25" i="25"/>
  <c r="B100" i="20" s="1"/>
  <c r="K26" i="25"/>
  <c r="K27" i="25"/>
  <c r="B101" i="20" s="1"/>
  <c r="K28" i="25"/>
  <c r="B102" i="20" s="1"/>
  <c r="K29" i="25"/>
  <c r="B103" i="20" s="1"/>
  <c r="K30" i="25"/>
  <c r="B104" i="20" s="1"/>
  <c r="K31" i="25"/>
  <c r="K32" i="25"/>
  <c r="B105" i="20" s="1"/>
  <c r="K33" i="25"/>
  <c r="B106" i="20" s="1"/>
  <c r="K34" i="25"/>
  <c r="B107" i="20" s="1"/>
  <c r="K35" i="25"/>
  <c r="B108" i="20" s="1"/>
  <c r="K36" i="25"/>
  <c r="K37" i="25"/>
  <c r="B109" i="20" s="1"/>
  <c r="K38" i="25"/>
  <c r="B110" i="20" s="1"/>
  <c r="K4" i="25"/>
  <c r="B84" i="20" s="1"/>
  <c r="G84" i="20"/>
  <c r="C6" i="20"/>
  <c r="C7" i="20"/>
  <c r="C8" i="20"/>
  <c r="C9" i="20"/>
  <c r="C10" i="20"/>
  <c r="C11" i="20"/>
  <c r="C12" i="20"/>
  <c r="C13" i="20"/>
  <c r="C14" i="20"/>
  <c r="C15" i="20"/>
  <c r="C16" i="20"/>
  <c r="C17" i="20"/>
  <c r="C18" i="20"/>
  <c r="C19" i="20"/>
  <c r="C20" i="20"/>
  <c r="C21" i="20"/>
  <c r="C22" i="20"/>
  <c r="C23" i="20"/>
  <c r="C24" i="20"/>
  <c r="C25" i="20"/>
  <c r="C26" i="20"/>
  <c r="C27" i="20"/>
  <c r="C28" i="20"/>
  <c r="C29" i="20"/>
  <c r="C30" i="20"/>
  <c r="C31" i="20"/>
  <c r="C32" i="20"/>
  <c r="C33" i="20"/>
  <c r="C34" i="20"/>
  <c r="C35" i="20"/>
  <c r="C36" i="20"/>
  <c r="C37" i="20"/>
  <c r="C38" i="20"/>
  <c r="C39" i="20"/>
  <c r="C40" i="20"/>
  <c r="C41" i="20"/>
  <c r="C42" i="20"/>
  <c r="C43" i="20"/>
  <c r="C44" i="20"/>
  <c r="C45" i="20"/>
  <c r="C46" i="20"/>
  <c r="C47" i="20"/>
  <c r="C48" i="20"/>
  <c r="C49" i="20"/>
  <c r="C50" i="20"/>
  <c r="C51" i="20"/>
  <c r="C52" i="20"/>
  <c r="C53" i="20"/>
  <c r="C54" i="20"/>
  <c r="C55" i="20"/>
  <c r="C56" i="20"/>
  <c r="C57" i="20"/>
  <c r="C58" i="20"/>
  <c r="C59" i="20"/>
  <c r="C60" i="20"/>
  <c r="C61" i="20"/>
  <c r="C62" i="20"/>
  <c r="C63" i="20"/>
  <c r="C64" i="20"/>
  <c r="C65" i="20"/>
  <c r="C66" i="20"/>
  <c r="C67" i="20"/>
  <c r="C68" i="20"/>
  <c r="C69" i="20"/>
  <c r="C70" i="20"/>
  <c r="C71" i="20"/>
  <c r="C72" i="20"/>
  <c r="C73" i="20"/>
  <c r="C74" i="20"/>
  <c r="C76" i="20"/>
  <c r="C77" i="20"/>
  <c r="C78" i="20"/>
  <c r="C79" i="20"/>
  <c r="C80" i="20"/>
  <c r="C81" i="20"/>
  <c r="B5" i="20"/>
  <c r="B6" i="20"/>
  <c r="B7" i="20"/>
  <c r="B8" i="20"/>
  <c r="B9" i="20"/>
  <c r="B10" i="20"/>
  <c r="B11" i="20"/>
  <c r="B12" i="20"/>
  <c r="B13" i="20"/>
  <c r="B14" i="20"/>
  <c r="B15" i="20"/>
  <c r="B16" i="20"/>
  <c r="B17" i="20"/>
  <c r="B18" i="20"/>
  <c r="B19"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7" i="20"/>
  <c r="B78" i="20"/>
  <c r="B79" i="20"/>
  <c r="G28" i="21"/>
  <c r="G25" i="18" s="1"/>
  <c r="G27" i="21"/>
  <c r="G28" i="18" s="1"/>
  <c r="G26" i="21"/>
  <c r="G27" i="18" s="1"/>
  <c r="G25" i="21"/>
  <c r="G26" i="18" s="1"/>
  <c r="G22" i="18"/>
  <c r="G23" i="21"/>
  <c r="G23" i="18" s="1"/>
  <c r="G22" i="21"/>
  <c r="G24" i="18" s="1"/>
  <c r="G17" i="18"/>
  <c r="G20" i="18"/>
  <c r="G19" i="18"/>
  <c r="G18" i="18"/>
  <c r="G14" i="18"/>
  <c r="G15" i="18"/>
  <c r="G16" i="18"/>
  <c r="G6" i="18"/>
  <c r="G7" i="18"/>
  <c r="G8" i="18"/>
  <c r="K66" i="2" l="1"/>
  <c r="J66" i="2"/>
  <c r="K65" i="2"/>
  <c r="J65" i="2"/>
  <c r="K64" i="2"/>
  <c r="J64" i="2"/>
  <c r="K63" i="2"/>
  <c r="J63" i="2"/>
  <c r="K62" i="2"/>
  <c r="J62" i="2"/>
  <c r="K61" i="2"/>
  <c r="J61" i="2"/>
  <c r="K60" i="2"/>
  <c r="J60" i="2"/>
  <c r="K58" i="2" l="1"/>
  <c r="J58" i="2"/>
  <c r="K57" i="2"/>
  <c r="J57" i="2"/>
  <c r="K56" i="2"/>
  <c r="J56" i="2"/>
  <c r="K55" i="2"/>
  <c r="J55" i="2"/>
  <c r="K54" i="2"/>
  <c r="J54" i="2"/>
  <c r="K53" i="2"/>
  <c r="J53" i="2"/>
  <c r="K52" i="2"/>
  <c r="J52" i="2"/>
  <c r="K51" i="2"/>
  <c r="J51" i="2"/>
  <c r="K49" i="2" l="1"/>
  <c r="J49" i="2"/>
  <c r="K48" i="2"/>
  <c r="J48" i="2"/>
  <c r="K47" i="2"/>
  <c r="J47" i="2"/>
  <c r="K45" i="2"/>
  <c r="J45" i="2"/>
  <c r="K44" i="2"/>
  <c r="J44" i="2"/>
  <c r="K43" i="2"/>
  <c r="J43" i="2"/>
  <c r="K42" i="2"/>
  <c r="J42" i="2"/>
  <c r="K41" i="2"/>
  <c r="J41" i="2"/>
  <c r="K40" i="2"/>
  <c r="J40" i="2"/>
  <c r="K39" i="2"/>
  <c r="J39" i="2"/>
  <c r="K38" i="2"/>
  <c r="J38" i="2"/>
  <c r="K37" i="2"/>
  <c r="J37" i="2"/>
  <c r="K36" i="2"/>
  <c r="J36" i="2"/>
  <c r="K35" i="2"/>
  <c r="J35" i="2"/>
  <c r="K34" i="2"/>
  <c r="J34" i="2"/>
  <c r="K33" i="2"/>
  <c r="J33" i="2"/>
  <c r="K32" i="2"/>
  <c r="J32" i="2"/>
  <c r="K31" i="2"/>
  <c r="J31" i="2"/>
  <c r="K30" i="2"/>
  <c r="J30" i="2"/>
  <c r="K29" i="2"/>
  <c r="J29" i="2"/>
  <c r="K27" i="2"/>
  <c r="J27" i="2"/>
  <c r="K26" i="2"/>
  <c r="J26" i="2"/>
  <c r="K25" i="2"/>
  <c r="J25" i="2"/>
  <c r="K22" i="2"/>
  <c r="J22" i="2"/>
  <c r="K24" i="2"/>
  <c r="J24" i="2"/>
  <c r="E7" i="10" l="1"/>
  <c r="B7" i="10"/>
  <c r="E51" i="10" l="1"/>
  <c r="E50" i="10"/>
  <c r="G52" i="10" l="1"/>
  <c r="E49" i="10"/>
  <c r="E48" i="10"/>
  <c r="E47" i="10"/>
  <c r="E46" i="10"/>
  <c r="E45" i="10"/>
  <c r="E44" i="10"/>
  <c r="E43" i="10"/>
  <c r="D43" i="10"/>
  <c r="D42" i="10"/>
  <c r="D41" i="10"/>
  <c r="D40" i="10"/>
  <c r="D39" i="10"/>
  <c r="D38" i="10"/>
  <c r="D37" i="10"/>
  <c r="D36" i="10"/>
  <c r="D35" i="10"/>
  <c r="D34" i="10"/>
  <c r="A31" i="10"/>
  <c r="A29" i="10"/>
  <c r="C12" i="10"/>
  <c r="C11" i="10"/>
  <c r="C10" i="10"/>
  <c r="C9" i="10"/>
  <c r="B3" i="10"/>
  <c r="B2" i="10"/>
  <c r="H243" i="20"/>
  <c r="A17" i="10" s="1"/>
  <c r="G73" i="20"/>
  <c r="G53" i="20"/>
  <c r="G52" i="20"/>
  <c r="G50" i="20"/>
  <c r="G46" i="20"/>
  <c r="G35" i="20"/>
  <c r="G33" i="20"/>
  <c r="G32" i="20"/>
  <c r="G31" i="20"/>
  <c r="G30" i="20"/>
  <c r="C5" i="20"/>
  <c r="C4" i="20"/>
  <c r="A60" i="18"/>
  <c r="A25" i="10" s="1"/>
  <c r="A56" i="18"/>
  <c r="A20" i="10" s="1"/>
  <c r="D5" i="18"/>
  <c r="B5" i="18"/>
  <c r="B4" i="18"/>
  <c r="B3" i="18"/>
  <c r="G81" i="20"/>
  <c r="G80" i="20"/>
  <c r="G79" i="20"/>
  <c r="G78" i="20"/>
  <c r="G77" i="20"/>
  <c r="K96" i="2"/>
  <c r="B81" i="20" s="1"/>
  <c r="J96" i="2"/>
  <c r="K95" i="2"/>
  <c r="B80" i="20" s="1"/>
  <c r="J95" i="2"/>
  <c r="G76" i="20" s="1"/>
  <c r="K94" i="2"/>
  <c r="J94" i="2"/>
  <c r="G74" i="20"/>
  <c r="K93" i="2"/>
  <c r="J93" i="2"/>
  <c r="K92" i="2"/>
  <c r="J92" i="2"/>
  <c r="G72" i="20" s="1"/>
  <c r="K91" i="2"/>
  <c r="J91" i="2"/>
  <c r="G71" i="20" s="1"/>
  <c r="K90" i="2"/>
  <c r="J90" i="2"/>
  <c r="K89" i="2"/>
  <c r="J89" i="2"/>
  <c r="K88" i="2"/>
  <c r="B76" i="20" s="1"/>
  <c r="J88" i="2"/>
  <c r="G70" i="20" s="1"/>
  <c r="K86" i="2"/>
  <c r="J86" i="2"/>
  <c r="G69" i="20" s="1"/>
  <c r="K85" i="2"/>
  <c r="J85" i="2"/>
  <c r="G68" i="20" s="1"/>
  <c r="K84" i="2"/>
  <c r="J84" i="2"/>
  <c r="K83" i="2"/>
  <c r="J83" i="2"/>
  <c r="K82" i="2"/>
  <c r="J82" i="2"/>
  <c r="G67" i="20" s="1"/>
  <c r="K81" i="2"/>
  <c r="J81" i="2"/>
  <c r="G66" i="20" s="1"/>
  <c r="K80" i="2"/>
  <c r="J80" i="2"/>
  <c r="G65" i="20" s="1"/>
  <c r="K79" i="2"/>
  <c r="J79" i="2"/>
  <c r="G64" i="20" s="1"/>
  <c r="K78" i="2"/>
  <c r="J78" i="2"/>
  <c r="K77" i="2"/>
  <c r="J77" i="2"/>
  <c r="G63" i="20" s="1"/>
  <c r="K76" i="2"/>
  <c r="J76" i="2"/>
  <c r="G62" i="20" s="1"/>
  <c r="K75" i="2"/>
  <c r="J75" i="2"/>
  <c r="G61" i="20" s="1"/>
  <c r="K74" i="2"/>
  <c r="J74" i="2"/>
  <c r="G60" i="20" s="1"/>
  <c r="K73" i="2"/>
  <c r="J73" i="2"/>
  <c r="G59" i="20" s="1"/>
  <c r="K72" i="2"/>
  <c r="J72" i="2"/>
  <c r="G58" i="20" s="1"/>
  <c r="K71" i="2"/>
  <c r="J71" i="2"/>
  <c r="K70" i="2"/>
  <c r="J70" i="2"/>
  <c r="G57" i="20" s="1"/>
  <c r="K69" i="2"/>
  <c r="J69" i="2"/>
  <c r="G56" i="20" s="1"/>
  <c r="K68" i="2"/>
  <c r="J68" i="2"/>
  <c r="G55" i="20" s="1"/>
  <c r="K67" i="2"/>
  <c r="J67" i="2"/>
  <c r="G54" i="20"/>
  <c r="G51" i="20"/>
  <c r="G49" i="20"/>
  <c r="G48" i="20"/>
  <c r="G47" i="20"/>
  <c r="G45" i="20"/>
  <c r="G44" i="20"/>
  <c r="G43" i="20"/>
  <c r="G42" i="20"/>
  <c r="G41" i="20"/>
  <c r="G40" i="20"/>
  <c r="G39" i="20"/>
  <c r="G38" i="20"/>
  <c r="G37" i="20"/>
  <c r="G36" i="20"/>
  <c r="G34" i="20"/>
  <c r="G29" i="20"/>
  <c r="G28" i="20"/>
  <c r="G27" i="20"/>
  <c r="G26" i="20"/>
  <c r="G25" i="20"/>
  <c r="G24" i="20"/>
  <c r="G23" i="20"/>
  <c r="G22" i="20"/>
  <c r="G21" i="20"/>
  <c r="G20" i="20"/>
  <c r="G19" i="20"/>
  <c r="K21" i="2"/>
  <c r="J21" i="2"/>
  <c r="G18" i="20" s="1"/>
  <c r="K20" i="2"/>
  <c r="J20" i="2"/>
  <c r="G17" i="20" s="1"/>
  <c r="K19" i="2"/>
  <c r="J19" i="2"/>
  <c r="G16" i="20" s="1"/>
  <c r="K18" i="2"/>
  <c r="J18" i="2"/>
  <c r="G15" i="20" s="1"/>
  <c r="K17" i="2"/>
  <c r="J17" i="2"/>
  <c r="G14" i="20" s="1"/>
  <c r="K16" i="2"/>
  <c r="J16" i="2"/>
  <c r="G13" i="20" s="1"/>
  <c r="K15" i="2"/>
  <c r="J15" i="2"/>
  <c r="G12" i="20" s="1"/>
  <c r="K14" i="2"/>
  <c r="J14" i="2"/>
  <c r="G11" i="20" s="1"/>
  <c r="K13" i="2"/>
  <c r="J13" i="2"/>
  <c r="K12" i="2"/>
  <c r="J12" i="2"/>
  <c r="G10" i="20" s="1"/>
  <c r="K11" i="2"/>
  <c r="J11" i="2"/>
  <c r="G9" i="20" s="1"/>
  <c r="K10" i="2"/>
  <c r="J10" i="2"/>
  <c r="K9" i="2"/>
  <c r="J9" i="2"/>
  <c r="G8" i="20" s="1"/>
  <c r="K8" i="2"/>
  <c r="J8" i="2"/>
  <c r="G7" i="20" s="1"/>
  <c r="K7" i="2"/>
  <c r="J7" i="2"/>
  <c r="G6" i="20" s="1"/>
  <c r="K6" i="2"/>
  <c r="J6" i="2"/>
  <c r="G5" i="20" s="1"/>
  <c r="K5" i="2"/>
  <c r="B4" i="20" s="1"/>
  <c r="J5" i="2"/>
  <c r="G4" i="20" s="1"/>
  <c r="B1" i="2"/>
  <c r="D1" i="20" s="1"/>
  <c r="B62" i="1"/>
  <c r="B16" i="1"/>
  <c r="B14" i="1"/>
  <c r="G9" i="18"/>
  <c r="G12" i="18"/>
  <c r="G11" i="18"/>
  <c r="G10" i="18"/>
  <c r="A2" i="18" l="1"/>
</calcChain>
</file>

<file path=xl/comments1.xml><?xml version="1.0" encoding="utf-8"?>
<comments xmlns="http://schemas.openxmlformats.org/spreadsheetml/2006/main">
  <authors>
    <author>CONSTANTIN Pierre</author>
    <author>MAS</author>
    <author>LEFEUFRE, Christian-Hubert</author>
    <author>Pierre2Tera</author>
    <author>mvienne</author>
    <author>Alain HENRY</author>
  </authors>
  <commentList>
    <comment ref="B13" authorId="0">
      <text>
        <r>
          <rPr>
            <b/>
            <sz val="9"/>
            <color indexed="81"/>
            <rFont val="Tahoma"/>
            <family val="2"/>
          </rPr>
          <t>Liste déroulante</t>
        </r>
        <r>
          <rPr>
            <sz val="9"/>
            <color indexed="81"/>
            <rFont val="Tahoma"/>
            <family val="2"/>
          </rPr>
          <t xml:space="preserve">
</t>
        </r>
      </text>
    </comment>
    <comment ref="B14" authorId="0">
      <text>
        <r>
          <rPr>
            <b/>
            <sz val="9"/>
            <color indexed="81"/>
            <rFont val="Tahoma"/>
            <family val="2"/>
          </rPr>
          <t>Saisie automatique à partir du nom de l'inspecteur</t>
        </r>
        <r>
          <rPr>
            <sz val="9"/>
            <color indexed="81"/>
            <rFont val="Tahoma"/>
            <family val="2"/>
          </rPr>
          <t xml:space="preserve">
</t>
        </r>
      </text>
    </comment>
    <comment ref="B15" authorId="0">
      <text>
        <r>
          <rPr>
            <b/>
            <sz val="9"/>
            <color indexed="81"/>
            <rFont val="Tahoma"/>
            <family val="2"/>
          </rPr>
          <t>Liste déroulante</t>
        </r>
        <r>
          <rPr>
            <sz val="9"/>
            <color indexed="81"/>
            <rFont val="Tahoma"/>
            <family val="2"/>
          </rPr>
          <t xml:space="preserve">
</t>
        </r>
      </text>
    </comment>
    <comment ref="B16" authorId="0">
      <text>
        <r>
          <rPr>
            <b/>
            <sz val="9"/>
            <color indexed="81"/>
            <rFont val="Tahoma"/>
            <family val="2"/>
          </rPr>
          <t>Saisie automatique à partir du nom de l'inspecteur</t>
        </r>
        <r>
          <rPr>
            <sz val="9"/>
            <color indexed="81"/>
            <rFont val="Tahoma"/>
            <family val="2"/>
          </rPr>
          <t xml:space="preserve">
</t>
        </r>
      </text>
    </comment>
    <comment ref="A26" authorId="0">
      <text>
        <r>
          <rPr>
            <b/>
            <sz val="9"/>
            <color indexed="81"/>
            <rFont val="Tahoma"/>
            <family val="2"/>
          </rPr>
          <t>Lien automatique vers Finess</t>
        </r>
      </text>
    </comment>
    <comment ref="A27" authorId="1">
      <text>
        <r>
          <rPr>
            <sz val="8"/>
            <color indexed="81"/>
            <rFont val="Tahoma"/>
            <charset val="1"/>
          </rPr>
          <t xml:space="preserve">Voir FINESS
</t>
        </r>
      </text>
    </comment>
    <comment ref="A28" authorId="1">
      <text>
        <r>
          <rPr>
            <sz val="8"/>
            <color indexed="81"/>
            <rFont val="Tahoma"/>
            <charset val="1"/>
          </rPr>
          <t xml:space="preserve">Voir FINESS
</t>
        </r>
      </text>
    </comment>
    <comment ref="A30" authorId="2">
      <text>
        <r>
          <rPr>
            <sz val="8"/>
            <color indexed="81"/>
            <rFont val="Tahoma"/>
            <family val="2"/>
          </rPr>
          <t xml:space="preserve">Le cas échéant, date de l'arrêté ou de l'acte d'approbation, respectivement prévus aux articles L.6132-2 et L.6133-3 Préciser l'objet du syndicat ou du groupement
</t>
        </r>
      </text>
    </comment>
    <comment ref="A32" authorId="3">
      <text>
        <r>
          <rPr>
            <sz val="8"/>
            <color indexed="81"/>
            <rFont val="Tahoma"/>
            <family val="2"/>
          </rPr>
          <t xml:space="preserve">Lien automatique vers le site Scope Santé
</t>
        </r>
      </text>
    </comment>
    <comment ref="B34" authorId="0">
      <text>
        <r>
          <rPr>
            <b/>
            <sz val="9"/>
            <color indexed="81"/>
            <rFont val="Tahoma"/>
            <family val="2"/>
          </rPr>
          <t>Madame...
Monsieur...</t>
        </r>
        <r>
          <rPr>
            <sz val="9"/>
            <color indexed="81"/>
            <rFont val="Tahoma"/>
            <family val="2"/>
          </rPr>
          <t xml:space="preserve">
Suivi de la qualité du demandeur</t>
        </r>
      </text>
    </comment>
    <comment ref="A53" authorId="4">
      <text>
        <r>
          <rPr>
            <b/>
            <sz val="8"/>
            <color indexed="81"/>
            <rFont val="Tahoma"/>
          </rPr>
          <t>voir SAE</t>
        </r>
        <r>
          <rPr>
            <sz val="8"/>
            <color indexed="81"/>
            <rFont val="Tahoma"/>
          </rPr>
          <t xml:space="preserve">
</t>
        </r>
      </text>
    </comment>
    <comment ref="A63" authorId="5">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family val="2"/>
          </rPr>
          <t xml:space="preserve">
</t>
        </r>
      </text>
    </comment>
    <comment ref="A71" authorId="5">
      <text>
        <r>
          <rPr>
            <b/>
            <sz val="8"/>
            <color indexed="81"/>
            <rFont val="Tahoma"/>
            <family val="2"/>
          </rPr>
          <t>Indiquer
- la date d'autorisation et le site d'exercice des activités autorisées
-Le cas échéant, si une enquête spécifique est réalisée parallèlement à la présente instruction (en précisant outil et référence de la mission)</t>
        </r>
        <r>
          <rPr>
            <sz val="8"/>
            <color indexed="81"/>
            <rFont val="Tahoma"/>
          </rPr>
          <t xml:space="preserve">
</t>
        </r>
      </text>
    </comment>
    <comment ref="C87" authorId="4">
      <text>
        <r>
          <rPr>
            <b/>
            <sz val="8"/>
            <color indexed="81"/>
            <rFont val="Tahoma"/>
          </rPr>
          <t>Nom du laboratoire sous-traitant
Date d'autorisation par l'AFSSAPS (si établissement pharmaceutique)
ou Date de l'information de l'IRP</t>
        </r>
      </text>
    </comment>
    <comment ref="C88" authorId="4">
      <text>
        <r>
          <rPr>
            <b/>
            <sz val="8"/>
            <color indexed="81"/>
            <rFont val="Tahoma"/>
          </rPr>
          <t>Nom du laboratoire sous-traitant
Date d'autorisation par l'AFSSAPS (si établissement pharmaceutique)
ou Date de l'information de l'IRP</t>
        </r>
      </text>
    </comment>
    <comment ref="B91" authorId="0">
      <text>
        <r>
          <rPr>
            <b/>
            <sz val="9"/>
            <color indexed="81"/>
            <rFont val="Tahoma"/>
            <family val="2"/>
          </rPr>
          <t>En 1/2 journées par semaine</t>
        </r>
        <r>
          <rPr>
            <sz val="9"/>
            <color indexed="81"/>
            <rFont val="Tahoma"/>
            <family val="2"/>
          </rPr>
          <t xml:space="preserve">
</t>
        </r>
      </text>
    </comment>
    <comment ref="C91" authorId="4">
      <text>
        <r>
          <rPr>
            <sz val="8"/>
            <color indexed="81"/>
            <rFont val="Tahoma"/>
          </rPr>
          <t>Indiquer Nom, fonction (responsabilité de pôle…), n° inscription Ordre, n° ADELI/CPS, statut (PH, contractuel…)</t>
        </r>
      </text>
    </comment>
    <comment ref="B92" authorId="0">
      <text>
        <r>
          <rPr>
            <b/>
            <sz val="9"/>
            <color indexed="81"/>
            <rFont val="Tahoma"/>
            <family val="2"/>
          </rPr>
          <t>En 1/2 journées par semaine</t>
        </r>
        <r>
          <rPr>
            <sz val="9"/>
            <color indexed="81"/>
            <rFont val="Tahoma"/>
            <family val="2"/>
          </rPr>
          <t xml:space="preserve">
</t>
        </r>
      </text>
    </comment>
    <comment ref="C92" authorId="4">
      <text>
        <r>
          <rPr>
            <sz val="8"/>
            <color indexed="81"/>
            <rFont val="Tahoma"/>
          </rPr>
          <t>Indiquer Nom, fonction (responsabilité de pôle…), n° inscription Ordre, n° ADELI/CPS, statut (PH, contractuel…)</t>
        </r>
      </text>
    </comment>
    <comment ref="A99" authorId="5">
      <text>
        <r>
          <rPr>
            <sz val="8"/>
            <color indexed="81"/>
            <rFont val="Tahoma"/>
          </rPr>
          <t xml:space="preserve">Indiquer Nom, qualité temps de présence en ETP
</t>
        </r>
      </text>
    </comment>
  </commentList>
</comments>
</file>

<file path=xl/comments2.xml><?xml version="1.0" encoding="utf-8"?>
<comments xmlns="http://schemas.openxmlformats.org/spreadsheetml/2006/main">
  <authors>
    <author>DRASS 14</author>
  </authors>
  <commentList>
    <comment ref="G2" authorId="0">
      <text>
        <r>
          <rPr>
            <sz val="8"/>
            <color indexed="81"/>
            <rFont val="Tahoma"/>
          </rPr>
          <t>0    : Ne rien inscrire ;
C   : point conforme (tenir compte des éventuelles observations) ;
A   : non conformité mineure, à améliorer ;
NC : point non conforme, à corriger ;
NR : point non renseigné, à renseigner ; 
SO : point sans objet ;
NE : point non examiné lors de l'inspection.</t>
        </r>
      </text>
    </comment>
  </commentList>
</comments>
</file>

<file path=xl/comments3.xml><?xml version="1.0" encoding="utf-8"?>
<comments xmlns="http://schemas.openxmlformats.org/spreadsheetml/2006/main">
  <authors>
    <author>CONSTANTIN Pierre</author>
  </authors>
  <commentList>
    <comment ref="A38" authorId="0">
      <text>
        <r>
          <rPr>
            <sz val="9"/>
            <color indexed="81"/>
            <rFont val="Tahoma"/>
            <family val="2"/>
          </rPr>
          <t>Double-click dans la zone de texte ci-dessous pour activer la saisie.</t>
        </r>
      </text>
    </comment>
    <comment ref="B55" authorId="0">
      <text>
        <r>
          <rPr>
            <b/>
            <sz val="9"/>
            <color indexed="81"/>
            <rFont val="Tahoma"/>
            <family val="2"/>
          </rPr>
          <t>Date du rapport au format jj/mm/aaaa</t>
        </r>
        <r>
          <rPr>
            <sz val="9"/>
            <color indexed="81"/>
            <rFont val="Tahoma"/>
            <family val="2"/>
          </rPr>
          <t xml:space="preserve">
</t>
        </r>
      </text>
    </comment>
  </commentList>
</comments>
</file>

<file path=xl/comments4.xml><?xml version="1.0" encoding="utf-8"?>
<comments xmlns="http://schemas.openxmlformats.org/spreadsheetml/2006/main">
  <authors>
    <author>CONSTANTIN Pierre</author>
    <author>DRASS 14</author>
  </authors>
  <commentList>
    <comment ref="D2" authorId="0">
      <text>
        <r>
          <rPr>
            <b/>
            <sz val="9"/>
            <color indexed="81"/>
            <rFont val="Tahoma"/>
            <family val="2"/>
          </rPr>
          <t>Date de réception des réponses de l'établissement</t>
        </r>
        <r>
          <rPr>
            <sz val="9"/>
            <color indexed="81"/>
            <rFont val="Tahoma"/>
            <family val="2"/>
          </rPr>
          <t xml:space="preserve">
au format jj/mm/aaaa</t>
        </r>
      </text>
    </comment>
    <comment ref="F3" authorId="1">
      <text>
        <r>
          <rPr>
            <sz val="10"/>
            <color indexed="81"/>
            <rFont val="Tahoma"/>
            <family val="2"/>
          </rPr>
          <t>C: points conformes (tenir compte des éventuelles observations) ;
A   : non conformité mineure, à améliorer ;
NC: points non conformes, à corriger ;
NR : points non renseignés, à renseigner ; 
SO : points sans objet ;
NE : points non examinés lors de l'inspection.</t>
        </r>
      </text>
    </comment>
    <comment ref="D243" authorId="0">
      <text>
        <r>
          <rPr>
            <b/>
            <sz val="9"/>
            <color indexed="81"/>
            <rFont val="Tahoma"/>
            <family val="2"/>
          </rPr>
          <t>Menu déroulant</t>
        </r>
        <r>
          <rPr>
            <sz val="9"/>
            <color indexed="81"/>
            <rFont val="Tahoma"/>
            <family val="2"/>
          </rPr>
          <t xml:space="preserve">
</t>
        </r>
      </text>
    </comment>
    <comment ref="E243" authorId="0">
      <text>
        <r>
          <rPr>
            <b/>
            <sz val="9"/>
            <color indexed="81"/>
            <rFont val="Tahoma"/>
            <family val="2"/>
          </rPr>
          <t>Date au format
jj/mm/aaa</t>
        </r>
        <r>
          <rPr>
            <sz val="9"/>
            <color indexed="81"/>
            <rFont val="Tahoma"/>
            <family val="2"/>
          </rPr>
          <t xml:space="preserve">
</t>
        </r>
      </text>
    </comment>
  </commentList>
</comments>
</file>

<file path=xl/comments5.xml><?xml version="1.0" encoding="utf-8"?>
<comments xmlns="http://schemas.openxmlformats.org/spreadsheetml/2006/main">
  <authors>
    <author>*</author>
    <author>CONSTANTIN Pierre</author>
  </authors>
  <commentList>
    <comment ref="A14" authorId="0">
      <text>
        <r>
          <rPr>
            <b/>
            <sz val="9"/>
            <color indexed="81"/>
            <rFont val="Tahoma"/>
            <family val="2"/>
          </rPr>
          <t>Texte libre</t>
        </r>
        <r>
          <rPr>
            <sz val="9"/>
            <color indexed="81"/>
            <rFont val="Tahoma"/>
            <family val="2"/>
          </rPr>
          <t xml:space="preserve">
</t>
        </r>
      </text>
    </comment>
    <comment ref="A15" authorId="0">
      <text>
        <r>
          <rPr>
            <b/>
            <sz val="9"/>
            <color indexed="81"/>
            <rFont val="Tahoma"/>
            <family val="2"/>
          </rPr>
          <t>Texte libre</t>
        </r>
        <r>
          <rPr>
            <sz val="9"/>
            <color indexed="81"/>
            <rFont val="Tahoma"/>
            <family val="2"/>
          </rPr>
          <t xml:space="preserve">
</t>
        </r>
      </text>
    </comment>
    <comment ref="A16" authorId="0">
      <text>
        <r>
          <rPr>
            <b/>
            <sz val="9"/>
            <color indexed="81"/>
            <rFont val="Tahoma"/>
            <family val="2"/>
          </rPr>
          <t>Texte libre</t>
        </r>
        <r>
          <rPr>
            <sz val="9"/>
            <color indexed="81"/>
            <rFont val="Tahoma"/>
            <family val="2"/>
          </rPr>
          <t xml:space="preserve">
</t>
        </r>
      </text>
    </comment>
    <comment ref="A17" authorId="1">
      <text>
        <r>
          <rPr>
            <sz val="9"/>
            <color indexed="81"/>
            <rFont val="Tahoma"/>
            <family val="2"/>
          </rPr>
          <t xml:space="preserve">Incrémentation automatique à partir de l'onglet réponses.
</t>
        </r>
      </text>
    </comment>
    <comment ref="B19" authorId="1">
      <text>
        <r>
          <rPr>
            <b/>
            <sz val="9"/>
            <color indexed="81"/>
            <rFont val="Tahoma"/>
            <family val="2"/>
          </rPr>
          <t>Date du rapport au format jj/mm/aaaa</t>
        </r>
        <r>
          <rPr>
            <sz val="9"/>
            <color indexed="81"/>
            <rFont val="Tahoma"/>
            <family val="2"/>
          </rPr>
          <t xml:space="preserve">
</t>
        </r>
      </text>
    </comment>
    <comment ref="A27" authorId="1">
      <text>
        <r>
          <rPr>
            <sz val="9"/>
            <color indexed="81"/>
            <rFont val="Tahoma"/>
            <family val="2"/>
          </rPr>
          <t xml:space="preserve">Lien automatique avec Legifrance
</t>
        </r>
      </text>
    </comment>
  </commentList>
</comments>
</file>

<file path=xl/sharedStrings.xml><?xml version="1.0" encoding="utf-8"?>
<sst xmlns="http://schemas.openxmlformats.org/spreadsheetml/2006/main" count="1045" uniqueCount="788">
  <si>
    <t>Délivrance des ADDFMS</t>
  </si>
  <si>
    <t xml:space="preserve">II- Renseignements administratifs concernant l'établissement </t>
  </si>
  <si>
    <t>III- Renseignements administratifs concernant la demande d'autorisation</t>
  </si>
  <si>
    <t>Nom de l'établissement</t>
  </si>
  <si>
    <t>Items</t>
  </si>
  <si>
    <t>Remarques de l'inspecteur</t>
  </si>
  <si>
    <t>A</t>
  </si>
  <si>
    <t>art.L 4221-1, art. L 4221-16</t>
  </si>
  <si>
    <t>BPPH §2.3</t>
  </si>
  <si>
    <t>C</t>
  </si>
  <si>
    <t>BPPH §3.3.1</t>
  </si>
  <si>
    <t>BPPH §3.3.2.1</t>
  </si>
  <si>
    <t>BPPH §3.3.3.2.1</t>
  </si>
  <si>
    <t>D</t>
  </si>
  <si>
    <t>BPPH §3.4</t>
  </si>
  <si>
    <t>I- Renseignements concernant l'inspection</t>
  </si>
  <si>
    <t>Cotation finale</t>
  </si>
  <si>
    <t>Catégorie de l'établissement</t>
  </si>
  <si>
    <t>Chirurgie</t>
  </si>
  <si>
    <t>Gynécologie-Obstétrique</t>
  </si>
  <si>
    <t>Psychiatrie</t>
  </si>
  <si>
    <t>Médico-social</t>
  </si>
  <si>
    <t>Soins de longue durée</t>
  </si>
  <si>
    <t xml:space="preserve">Téléphone  </t>
  </si>
  <si>
    <t xml:space="preserve">Télécopie   </t>
  </si>
  <si>
    <t xml:space="preserve">Jours et heures d'ouvertures habituels de la PUI </t>
  </si>
  <si>
    <t>Préparations hospitalières</t>
  </si>
  <si>
    <t>BPPH §2.1 et 2.2</t>
  </si>
  <si>
    <t>B</t>
  </si>
  <si>
    <t>Entité juridique de rattachement</t>
  </si>
  <si>
    <t xml:space="preserve">Qualité du demandeur : </t>
  </si>
  <si>
    <t xml:space="preserve">Total   </t>
  </si>
  <si>
    <t>Courriel de la PUI ou du pharmacien</t>
  </si>
  <si>
    <t>Référentiels</t>
  </si>
  <si>
    <t>Bonnes Pratiques de Pharmacie Hospitalière (BPPH)</t>
  </si>
  <si>
    <t>Objet de la demande :</t>
  </si>
  <si>
    <t xml:space="preserve">N° de dossier </t>
  </si>
  <si>
    <t>Ordre de mission</t>
  </si>
  <si>
    <t xml:space="preserve">Nombre (prévisionnel) de patients pris en charge quotidiennement par la pharmacie </t>
  </si>
  <si>
    <t>Stérilisation des dispositifs médicaux</t>
  </si>
  <si>
    <t>Préparations nécessaires aux recherches biomédicales (y compris la préparation des médicaments expérimentaux)</t>
  </si>
  <si>
    <t>Importation des médicaments expérimentaux</t>
  </si>
  <si>
    <t>Préparation de médicaments radiopharmaceutiques</t>
  </si>
  <si>
    <t>Stérilisation de dispositifs médicaux pour le compte d'un tiers</t>
  </si>
  <si>
    <t>Arr. du 30 avril 2003 modifié
DHOS/M2/2003/219 du 6 mai 2003
Contrat de gérance, art.2</t>
  </si>
  <si>
    <t>Emplacement de superficie suffisante  pour la documentation réglementaire, scientifique et technique</t>
  </si>
  <si>
    <t>BPPH §3.4
Arr du 26/05/2004 modifié</t>
  </si>
  <si>
    <t>E</t>
  </si>
  <si>
    <t xml:space="preserve">Vente de médicaments au public </t>
  </si>
  <si>
    <t xml:space="preserve">Réalisation de préparations magistrales ou hospitalières, reconstitution de spécialités pharmaceutiques pour le compte d'un tiers </t>
  </si>
  <si>
    <t xml:space="preserve">Adresse du ou des site(s) d'implantation de la PUI  </t>
  </si>
  <si>
    <t>L6155-1,
R.4133-16; R.6152-34 et 226 (PH)
R.6152-409 (contractuel)
L.4242-1 (préparateur)
BPPH §2.6</t>
  </si>
  <si>
    <t>IV- Renseignements administratifs concernant la PUI</t>
  </si>
  <si>
    <t>Constats</t>
  </si>
  <si>
    <t xml:space="preserve">Cotation du rapport </t>
  </si>
  <si>
    <t>N°</t>
  </si>
  <si>
    <t>Réponses de l'établissement</t>
  </si>
  <si>
    <t>Avis de l'inspecteur</t>
  </si>
  <si>
    <t xml:space="preserve">CONCLUSIONS INTERMEDIAIRES </t>
  </si>
  <si>
    <t>BPPH §3.3.2.1
BPP § 1.1.10</t>
  </si>
  <si>
    <t>BPPH §3.3.2.1
BPP § 1.1.14</t>
  </si>
  <si>
    <t>Accès au préparatoire limité aux personnes habilitées par le pharmacien</t>
  </si>
  <si>
    <t>BPP § 1.1.18</t>
  </si>
  <si>
    <t>Locaux, installations et équipements spécifiques réservés à la préparation des médicaments à risque ou particulièrement dangereux  (anticancéreux, radiopharmaceutiques…) et à la préparation des médicaments stériles (instruction spécifique à prévoir)</t>
  </si>
  <si>
    <t>L.5132-1
R.5132-26
R.5132-66 et 68</t>
  </si>
  <si>
    <t>Local  séparé et adapté suffisamment spacieux pour éviter les confusions et les contaminations croisées</t>
  </si>
  <si>
    <t>Accès au local limité aux personnes autorisées</t>
  </si>
  <si>
    <t>Zone de stockage prévue pour les échantillons et les dossiers</t>
  </si>
  <si>
    <t>Zone ou local de nettoyage et/ou de désinfection adapté à l'activité et situé à proximité immédiate du local de contrôle</t>
  </si>
  <si>
    <t>BPPH §3.4
BPP 2.3</t>
  </si>
  <si>
    <t>BPPH 3.3.2.1</t>
  </si>
  <si>
    <t>Zone de  stockage des matières premières et des articles de conditionnement assurant des conditions de  conservation adéquates (Conditions de sécurité conformes à la réglementation, recommandations des fournisseurs respectées)</t>
  </si>
  <si>
    <t xml:space="preserve">Système de secours est prévu en cas de panne (procédure établie). </t>
  </si>
  <si>
    <t>Equipements: 
* Proportionnés aux besoins 
* Pourvus de systèmes de contrôle et de sécurité qualifiés (alarmes, enregistrements, etc.) 
*  Exclusivement affectés au stockage des produits pharmaceutiques.</t>
  </si>
  <si>
    <t>Matériels conçus et installés de façon à permettre un nettoyage facile et minutieux.</t>
  </si>
  <si>
    <t xml:space="preserve">BPPH § 2,1 et 2,3 </t>
  </si>
  <si>
    <t>Pharmacien(s) adjoint(s)</t>
  </si>
  <si>
    <t>Conditions de remplacement définies (règlement intérieur, contrat de recrutement, contrat de gérance)</t>
  </si>
  <si>
    <t>Conformité du cumul éventuel des gérances (en particulier gestion efficace des urgences)</t>
  </si>
  <si>
    <t>Statut et désignation conforme à la catégorie de l'établissement (PH, praticien contractuel, pharmacien salarié)</t>
  </si>
  <si>
    <t>Pharmacien chargé de la gérance</t>
  </si>
  <si>
    <t xml:space="preserve">Personnel qualifié, compétent et en effectif suffisant pour assurer les missions de la PUI
Remplacement du personnel en formation assuré par un personnel de qualification équivalente. </t>
  </si>
  <si>
    <t>Fonctionnement du service uniquement en présence du pharmacien, y compris sur tous les sites d'implantation.</t>
  </si>
  <si>
    <t>Organisation du service</t>
  </si>
  <si>
    <t>* Formation initiale et continue du personnel planifiée et adaptée aux tâches qui lui sont confiées 
* Enregistrement des formations (constitution d'un dossier regroupant les justificatifs des formations suivies)
* Documentation nécessaire à son activité disponible</t>
  </si>
  <si>
    <t>Murs, sols, plafonds et paillasses en matériaux appropriés, résistants et facile à nettoyer et/ou désinfecter</t>
  </si>
  <si>
    <t>BPPH §3.3.5</t>
  </si>
  <si>
    <t>R. 6152-26
R. 6152-224</t>
  </si>
  <si>
    <t>* Obligations de service des praticiens hospitaliers  définies dans le règlement intérieur. 
* Répartition hebdomadaire du temps de présence du pharmacien assurant la gérance de la PUI d'un établissement privé  et ses obligations de service prévues au contrat de gérance</t>
  </si>
  <si>
    <r>
      <t>Zone de quarantaine</t>
    </r>
    <r>
      <rPr>
        <sz val="10"/>
        <rFont val="Arial"/>
        <family val="2"/>
      </rPr>
      <t xml:space="preserve"> pour les produits en attente de libération (matières premières et articles de conditionnement réceptionnés, préparations réalisées)</t>
    </r>
  </si>
  <si>
    <r>
      <t>Zone ou local de nettoyage du matériel</t>
    </r>
    <r>
      <rPr>
        <sz val="10"/>
        <rFont val="Arial"/>
        <family val="2"/>
      </rPr>
      <t xml:space="preserve"> adapté à l'activité et situé à proximité immédiate du préparatoire</t>
    </r>
  </si>
  <si>
    <r>
      <t>Zone de rangement du matériel</t>
    </r>
    <r>
      <rPr>
        <sz val="10"/>
        <rFont val="Arial"/>
        <family val="2"/>
      </rPr>
      <t xml:space="preserve"> propre et sèche</t>
    </r>
  </si>
  <si>
    <t>Equipement entretenu (procédure, traçabilité)</t>
  </si>
  <si>
    <t>Tableau de service nominatif mensuel organisant le temps de présence pharmaceutique des praticiens hospitaliers et arrêté par le Directeur de l'établissement</t>
  </si>
  <si>
    <t>Adresse de l'établissement</t>
  </si>
  <si>
    <t>Téléphone de l'établissement</t>
  </si>
  <si>
    <t>Télécopie  de l'établissement</t>
  </si>
  <si>
    <t>Courriel de l'établissement</t>
  </si>
  <si>
    <t>Statut juridique de l'établissement</t>
  </si>
  <si>
    <t>Appartenance à un groupement de coopération sanitaire ou à un syndicat inter-hospitalier</t>
  </si>
  <si>
    <t>Appartenance à un réseau de santé</t>
  </si>
  <si>
    <t>Zone géographique d'intervention des structures HAD desservies par la pharmacie</t>
  </si>
  <si>
    <t>Zone géographique d'intervention des unités de dialyses desservies par la pharmacie</t>
  </si>
  <si>
    <t>Soins de suite ou de réadaptation</t>
  </si>
  <si>
    <t>Pharmaciens adjoints</t>
  </si>
  <si>
    <t>Indiquer Nom, qualité temps de présence en ETP</t>
  </si>
  <si>
    <t>Médecine (hors HAD)</t>
  </si>
  <si>
    <t>HAD</t>
  </si>
  <si>
    <t>BPPH §3.3.2.1
BPP 1.1.15</t>
  </si>
  <si>
    <t>Parties communes réservées au personnel (sanitaires, vestiaires, locaux d'entretien, salle de détente) séparées des locaux et zones d'activités pharmaceutiques</t>
  </si>
  <si>
    <t>Balances et matériel de mesure de portée et de précision appropriées aux opérations de préparation et de contrôle
Matériels étalonnés et vérifiés périodiquement. Compte-rendu des contrôles conservés</t>
  </si>
  <si>
    <t xml:space="preserve">Temps de présence réglementaire </t>
  </si>
  <si>
    <t xml:space="preserve">Continuité du service pharmaceutique assurée et organisée (permanence sur place, astreinte à domicile)
Les préparateurs participant au système d'astreinte restent sous le contrôle du pharmacien
</t>
  </si>
  <si>
    <t>Sols, murs et surfaces de travail  lisses, imperméables, sans fissure et facilement nettoyables
Plafonds étanches et lisses</t>
  </si>
  <si>
    <t xml:space="preserve">Stockage  des matières premières  classées substances vénéneuses conforme à la réglementation : 
* Liste I, substances très toxiques et toxiques : armoires ou locaux fermant à clef et ne contenant rien d'autre
* Liste II, substances nocives, corrosives et irritantes : stockage séparés des autres matières premières </t>
  </si>
  <si>
    <r>
      <t>Zone ou local de conditionnement</t>
    </r>
    <r>
      <rPr>
        <sz val="10"/>
        <rFont val="Arial"/>
        <family val="2"/>
      </rPr>
      <t xml:space="preserve"> organisé de façon à éviter tout risque de confusion ou de contamination</t>
    </r>
  </si>
  <si>
    <t>NC</t>
  </si>
  <si>
    <t>NE</t>
  </si>
  <si>
    <t>SO</t>
  </si>
  <si>
    <t>NR</t>
  </si>
  <si>
    <t>Activités optionnelles demandées :</t>
  </si>
  <si>
    <t>voir support FR PUI 704 IR</t>
  </si>
  <si>
    <t>voir support FR PUI 703 IR</t>
  </si>
  <si>
    <t>voir support FR PUI 702 IR</t>
  </si>
  <si>
    <t>voir support FR PUI 705 IR</t>
  </si>
  <si>
    <t>voir support FR PUI 712 IR</t>
  </si>
  <si>
    <t>voir support FR PUI 715 IR</t>
  </si>
  <si>
    <t>voir support FR PUI 707 IR</t>
  </si>
  <si>
    <t>reprendre les écarts NC, A, NR des supports correspondants et masquer les lignes correspondant aux activités optionnelles non demandées</t>
  </si>
  <si>
    <t>Certification HAS</t>
  </si>
  <si>
    <t xml:space="preserve">Inscription à l'Ordre section "H" </t>
  </si>
  <si>
    <t>S</t>
  </si>
  <si>
    <t>Oui</t>
  </si>
  <si>
    <t>oui</t>
  </si>
  <si>
    <t xml:space="preserve">QUESTIONNAIRE </t>
  </si>
  <si>
    <t>M</t>
  </si>
  <si>
    <t>Non</t>
  </si>
  <si>
    <t>en cours</t>
  </si>
  <si>
    <t>RAPPORT D'INSPECTION</t>
  </si>
  <si>
    <t>I</t>
  </si>
  <si>
    <t>non</t>
  </si>
  <si>
    <t>Monsieur</t>
  </si>
  <si>
    <t>Christian LEFEUVRE</t>
  </si>
  <si>
    <t>christian.lefeuvre@ars.sante.fr</t>
  </si>
  <si>
    <t>CL</t>
  </si>
  <si>
    <t>Excel 2007 - extension .xlsm</t>
  </si>
  <si>
    <t>David JACQ</t>
  </si>
  <si>
    <t>david.jacq@ars.sante.fr</t>
  </si>
  <si>
    <t>DJ</t>
  </si>
  <si>
    <t>Excel 1997 à 2003 - extension .xls</t>
  </si>
  <si>
    <t>Madame</t>
  </si>
  <si>
    <t>Géraldine SIHA-MBEDY</t>
  </si>
  <si>
    <t>geraldine.sihambedy@ars.sante.fr</t>
  </si>
  <si>
    <t>GSM</t>
  </si>
  <si>
    <t>Philippe MINVIELLE</t>
  </si>
  <si>
    <t>philippe.minvielle@ars.sante.fr</t>
  </si>
  <si>
    <t>PM</t>
  </si>
  <si>
    <t>Pierre CONSTANTIN</t>
  </si>
  <si>
    <t>pierre.constantin@ars.sante.fr</t>
  </si>
  <si>
    <t>PC</t>
  </si>
  <si>
    <t>Valérie BEROL</t>
  </si>
  <si>
    <t>valerie.berol@ars.sante.fr</t>
  </si>
  <si>
    <t>VB</t>
  </si>
  <si>
    <t>Code postal</t>
  </si>
  <si>
    <t>Ville</t>
  </si>
  <si>
    <t>Date</t>
  </si>
  <si>
    <t>Dates autorisations ou "Sans objet"</t>
  </si>
  <si>
    <t>N° FINESS</t>
  </si>
  <si>
    <t>Préparateurs (temps de présence total en ETP)</t>
  </si>
  <si>
    <t>Internes en pharmacie (temps de présence total en ETP)</t>
  </si>
  <si>
    <t>Etudiants en pharmacie</t>
  </si>
  <si>
    <t xml:space="preserve">Aides de pharmacie </t>
  </si>
  <si>
    <t xml:space="preserve">Personnels en apprentissage </t>
  </si>
  <si>
    <t>RENSEIGNEMENTS CONCERNANT L'INSPECTION</t>
  </si>
  <si>
    <t>RENSEIGNEMENTS CONCERNANT L'ENQUETE</t>
  </si>
  <si>
    <t>RAPPORT D' INSPECTION</t>
  </si>
  <si>
    <t>RAPPORT D'ENQUETE</t>
  </si>
  <si>
    <t>Directeur</t>
  </si>
  <si>
    <t>Directrice</t>
  </si>
  <si>
    <t>Pharmacien</t>
  </si>
  <si>
    <t>Responsable AQ</t>
  </si>
  <si>
    <t>Cadre de santé</t>
  </si>
  <si>
    <t>Pharmacien(s) inspecteur(s)</t>
  </si>
  <si>
    <t>Date de réception de la demande :</t>
  </si>
  <si>
    <t>concernant</t>
  </si>
  <si>
    <t>les activités de base</t>
  </si>
  <si>
    <t>Bonnes pratiques de préparations (BPP)</t>
  </si>
  <si>
    <t>Etablissement</t>
  </si>
  <si>
    <t>Adresse</t>
  </si>
  <si>
    <t>N° mission</t>
  </si>
  <si>
    <t>Commentaires</t>
  </si>
  <si>
    <t>Nbre SO</t>
  </si>
  <si>
    <t>N</t>
  </si>
  <si>
    <t>l'activité optionnelle de</t>
  </si>
  <si>
    <t>préparations hospitalières</t>
  </si>
  <si>
    <t>préparations nécessaires aux recherches biomédicales (y compris la préparation des médicaments expérimentaux)</t>
  </si>
  <si>
    <t>importation des médicaments expérimentaux</t>
  </si>
  <si>
    <t>délivrance des ADDFMS</t>
  </si>
  <si>
    <t>préparation de médicaments radiopharmaceutiques</t>
  </si>
  <si>
    <t>Avis final</t>
  </si>
  <si>
    <t>favorable</t>
  </si>
  <si>
    <t>favorable avec réserves</t>
  </si>
  <si>
    <t>défavorable</t>
  </si>
  <si>
    <t>différé pour complément d'informations</t>
  </si>
  <si>
    <t>Objet de la demande</t>
  </si>
  <si>
    <t>Date de la demande</t>
  </si>
  <si>
    <t>Date de l'instruction</t>
  </si>
  <si>
    <t xml:space="preserve">A Nantes le </t>
  </si>
  <si>
    <t>Date de réception des réponses</t>
  </si>
  <si>
    <t>Etablissement / Adresse :</t>
  </si>
  <si>
    <t xml:space="preserve">Prenant en compte les réponses et engagements de l'établissement,                   </t>
  </si>
  <si>
    <t>Infirmier(e) coordonnateur/trice</t>
  </si>
  <si>
    <t>IDE</t>
  </si>
  <si>
    <t>Responsable SMQ</t>
  </si>
  <si>
    <t>Temps de présence pharmaceutique exprimé en ETP</t>
  </si>
  <si>
    <t>Date avis</t>
  </si>
  <si>
    <t>une suite défavorable doit être réservée à la demande citée en objet.</t>
  </si>
  <si>
    <t>une suite favorable ne peut être accordée à la demande citée en objet au regard des réponses apportées. Il est donc demandé à l'établissement de complèter celles-ci de façon satisfaisante.</t>
  </si>
  <si>
    <t>une suite favorable avec réserves peut être accordée à la demande citée en objet.</t>
  </si>
  <si>
    <t>une suite favorable peut être réservée à la demande citée en objet.</t>
  </si>
  <si>
    <t>Sous réserve de prise en compte des remarques et observations formulées, la pharmacie à usage
intérieur (PUI) devrait néanmoins disposer de moyens suffisants en locaux, personnels, équipements
et systèmes d'informations pour réaliser les activités de base mentionnées à l'article R.5126-8 du
code de la santé publique,</t>
  </si>
  <si>
    <t>- Le ou les sites d'implantation de la pharmacie…:</t>
  </si>
  <si>
    <t>Date(s) autorisation</t>
  </si>
  <si>
    <t>Site(s) concerné(s)</t>
  </si>
  <si>
    <t>- Zone géographique d'intervention des antennes HAD</t>
  </si>
  <si>
    <t>- Zone géographique d'intervention des unités de dialyse à domicile :</t>
  </si>
  <si>
    <t>- Modalités de réalisation des préparations magistrales par une PUI relevant d'un autre gestionnaire (convention)</t>
  </si>
  <si>
    <t>- Modalités de la reconstitution des spécialités pharmaceutiques et/ou la stérilisation des DM par une PUI relevant d'un autre gestionnaire</t>
  </si>
  <si>
    <t>- Opérations de contrôle (contrat) et/ou sous-traitance par un établissement autorisé</t>
  </si>
  <si>
    <t>- Temps de présence du pharmacien gérant (en 1/2 journées hebdomadaires)</t>
  </si>
  <si>
    <t>- L'emplacement des locaux de la PUI :</t>
  </si>
  <si>
    <t>Rem.</t>
  </si>
  <si>
    <t>E Majeur</t>
  </si>
  <si>
    <t>E Critique</t>
  </si>
  <si>
    <t>Satisfaisant</t>
  </si>
  <si>
    <t>Nbre E Critiques</t>
  </si>
  <si>
    <t>Nbre E Majeurs</t>
  </si>
  <si>
    <t>Nbre Remarques</t>
  </si>
  <si>
    <t>Nbre Satisfaisants</t>
  </si>
  <si>
    <t>Nombre de points sans objet (ou non évalués)</t>
  </si>
  <si>
    <t>Emplacement (s) des locaux de la PUI sur le site ou les site(s) d'implantation (R.5126-12)</t>
  </si>
  <si>
    <t>Etablissements desservis (R.5126-13)</t>
  </si>
  <si>
    <t>R.5126-43, 44, 45, 48, 49, 51, 52</t>
  </si>
  <si>
    <t>R 5126-39</t>
  </si>
  <si>
    <t>R 5126-41</t>
  </si>
  <si>
    <t>R.4235-50
R.5126-40 et -50
R.6152-31; -224
Arr. du 6/03/1989</t>
  </si>
  <si>
    <t>R.5126-53</t>
  </si>
  <si>
    <t>R.5126-16 
R.4235-50</t>
  </si>
  <si>
    <t>R. 6152-26
R. 6152-224
R.5126-50</t>
  </si>
  <si>
    <t>- Autres emplacements desservis :</t>
  </si>
  <si>
    <t>Date information</t>
  </si>
  <si>
    <t>Temps de présence</t>
  </si>
  <si>
    <t>- Préparation de doses à administrer ou des médicaments expérimentaux - R5126-9 / 1</t>
  </si>
  <si>
    <t>- Préparations magistrales - R5126-9 / 2</t>
  </si>
  <si>
    <t>- Réalisation des prép.hosp (art. R5126-9 / 3)</t>
  </si>
  <si>
    <t>-  Reconstitution de spécialités pharmaceutiques (art. R5126-9 / 4)</t>
  </si>
  <si>
    <t>- Réalisation des prép.rendues nécessaires pour les recherches biomédicales 
(art. R5126-9 / 5)</t>
  </si>
  <si>
    <t>- Préparations des médicaments radiopharmaceutiques (art. R5126-9 / 6)</t>
  </si>
  <si>
    <t>- Prép. méd. expérimentaux sauf thérapie innovante - R5126-9 / 7</t>
  </si>
  <si>
    <t>- Importation de médicaments expérimentaux (art. R5126-9 / 8)</t>
  </si>
  <si>
    <t>- Importation de préparations en provenance d'un état membre UE ou autorisé - R5126-9 / 9</t>
  </si>
  <si>
    <t>- Préparation de DM stériles (art. R5126-9 / 10)</t>
  </si>
  <si>
    <t>- Les missions et activités assurées sur chacun des sites d'implantation... :</t>
  </si>
  <si>
    <t>Missions et activité(s)</t>
  </si>
  <si>
    <t>Demande de renouvellement d'autorisation</t>
  </si>
  <si>
    <t>l'activité de reconstitution de spécialités pharmaceutiques y compris celle concernant les médicaments de thérapie innovante et celle concernant les médicaments expérimentaux de thérapie innovante</t>
  </si>
  <si>
    <t>la préparation des médicaments expérimentaux, à l’exception de celle des médicaments de thérapie innovante et des médicaments de thérapie innovante préparés ponctuellement, et la réalisation des préparations rendues nécessaires par les recherches impliquant la personne humaine mentionnées à l’article L. 5126-7</t>
  </si>
  <si>
    <t xml:space="preserve">la préparation des médicaments radiopharmaceutiques </t>
  </si>
  <si>
    <t xml:space="preserve">la mise sous forme appropriée, en vue de leur administration, des médicaments de thérapie innovante préparés ponctuellement y compris expérimentaux, conformément à la notice ou au protocole de recherche impliquant la personne humaine </t>
  </si>
  <si>
    <t>la préparation des dispositifs médicaux stériles dans les conditions prévues par l’article L. 6111-2</t>
  </si>
  <si>
    <t>Renseignements</t>
  </si>
  <si>
    <t>Activités soumises à autorisations (R5126-9)</t>
  </si>
  <si>
    <t>Activités exercées pour le compte d'une autre PUI (R5126-9-II-§3)</t>
  </si>
  <si>
    <t>Missions et/ou activités exercées par une autre PUI pour le compte de la PUI (R5126-9-II-4°)</t>
  </si>
  <si>
    <t>Activités sous-traitées autorisées (R5126-20 à 22)</t>
  </si>
  <si>
    <t>Informations (établissement, activité)</t>
  </si>
  <si>
    <t>R. 5126-20 : Délivrance par personne morale selon article L.4211-5 de:
- gaz à usage médical pour patients HAD
- O2 médical pour résidents GCSMS</t>
  </si>
  <si>
    <t>R.5126-21 : Opérations de contrôle de certaines préparations (mag., hosp., off)  par un établissement pharmaceutique autorisé</t>
  </si>
  <si>
    <t>R.5126-22 : la réalisation des préparations particulières par un établissement pharmaceutique autorisé:
- 1° : Prép.hospitalières
- 2° : Prép. magistrales
- 3° : Prép. médicaments radiopharmaceutiques
- 4° : Reconstituions de spécialités pharmaceutiques</t>
  </si>
  <si>
    <t>V - Personnel pharmaceutique exercant dans la PUI</t>
  </si>
  <si>
    <t>Non renseigné</t>
  </si>
  <si>
    <t>Nbre Non renseigné</t>
  </si>
  <si>
    <t>Nombre de points satisfaisants</t>
  </si>
  <si>
    <t>Nombre de remarques</t>
  </si>
  <si>
    <t>Nombre de points non renseignés</t>
  </si>
  <si>
    <t>En application des articles R5126-33, R5126-28 du code de la santé publique et l'article 4 du décret 2019-489, il y a lieu de préciser :</t>
  </si>
  <si>
    <t>Sites et activités concernés</t>
  </si>
  <si>
    <t>Code de la Santé Publique (CSP) - Décret n°2019-489</t>
  </si>
  <si>
    <t>N° de l'arrêté relatif à l'autorisation relative à l'activité concernée</t>
  </si>
  <si>
    <t>Date autorisation initiale</t>
  </si>
  <si>
    <t>Références arrêté autorisation initiale</t>
  </si>
  <si>
    <t>Personnes rencontrées ou sollicitées (nom - qualification)</t>
  </si>
  <si>
    <t>Date de l'instruction de la demande</t>
  </si>
  <si>
    <t>l'activité de préparations magistrales produites à partir de matères premières ou de spécialités pharmaceutiques contenant des substances dangereuses pour les personnels ou l'environnement (R5126-9-2° et R5126-33-2°)</t>
  </si>
  <si>
    <t>l'activité de préparations magistrales stériles (R5126-9-2° et R5126-33-1°)</t>
  </si>
  <si>
    <t>l'activité de préparations hospitalières (R5126-9-2° et 3°)</t>
  </si>
  <si>
    <t>l'ensemble des activités de préparations exercées par la PUI de l'établissement</t>
  </si>
  <si>
    <t>Demande de modification substantielle</t>
  </si>
  <si>
    <t>Demande de modification non substantielle</t>
  </si>
  <si>
    <t>Inspection</t>
  </si>
  <si>
    <t>Organigramme de la PUI établi, précis et actualisé (daté)</t>
  </si>
  <si>
    <r>
      <rPr>
        <b/>
        <sz val="10"/>
        <rFont val="Arial"/>
        <family val="2"/>
      </rPr>
      <t>* Définition des responsabilités dans des fiches de fonction</t>
    </r>
    <r>
      <rPr>
        <sz val="10"/>
        <rFont val="Arial"/>
        <family val="2"/>
      </rPr>
      <t xml:space="preserve">
* Description de chaque poste de travail dans des fiches de poste</t>
    </r>
  </si>
  <si>
    <t>Nombre de pharmacien(s) adjoint(s) suffisant pour permettre un fonctionnement satisfaisant (notamment pendant les périodes de congés ou de formations).
Nombre en adéquation avec le CPOM</t>
  </si>
  <si>
    <t>A-Organisation générale de la PUI (personnel)</t>
  </si>
  <si>
    <t>B- Activité de préparation (hors activités comportant un risque particulier)</t>
  </si>
  <si>
    <t>Personnel</t>
  </si>
  <si>
    <t>BPPH 2.3
BPP 1.1.4</t>
  </si>
  <si>
    <t>Le nombre (ETP) et la qualification des personnes intervenant dans la réalisation des préparations sont satisfaisants.</t>
  </si>
  <si>
    <t>Les fiches de fonction et de poste sont établies pour les personnels affectés à la réalisation des préparations.</t>
  </si>
  <si>
    <t>BPPH 2.6
BPP 1.1.4 et 1.1.2</t>
  </si>
  <si>
    <t>Le personnel affecté à la réalisation des préparations est régulièrement formé et évalué à fréquence déterminée.
Les formations sont enregistrées.</t>
  </si>
  <si>
    <t>Organigramme actualisé avec définition des fonctions et des responsabilités</t>
  </si>
  <si>
    <t>Opérations de préparation</t>
  </si>
  <si>
    <t>L5121-1</t>
  </si>
  <si>
    <t>Existence d'une prescription écrite systématique.</t>
  </si>
  <si>
    <t>Sauf pour réaliser une préparation hospitalière (mais prescription obligatoire pour la délivrance)</t>
  </si>
  <si>
    <t>BPP 3.1.2 et 3.4</t>
  </si>
  <si>
    <t>Une étude de la faisabilité de la préparation, validée par un pharmacien, a été effectuée.</t>
  </si>
  <si>
    <t>L'évaluation de la faisabilité fait l'objet d'un compte rendu écrit et détaillé.</t>
  </si>
  <si>
    <t>BPP 6.2 et 6.3</t>
  </si>
  <si>
    <t>En cas réalisation de préparations stériles, le procédé de stérilisation sera précisé.</t>
  </si>
  <si>
    <t>La réalisation de préparations stériles fait l'objet d'une grille d'évaluation séparée.</t>
  </si>
  <si>
    <t>BPP 3.4.2.2
Annexe A (§ 6 et 7)</t>
  </si>
  <si>
    <t>Les actes de préparation sont effectués selon des procédures ou modes opératoires écrits et validés.</t>
  </si>
  <si>
    <t>BPP Annexe A9</t>
  </si>
  <si>
    <t>Il existe une fiche de préparation, d'étiquetage et de contrôle.</t>
  </si>
  <si>
    <t>BPP 1.3.4</t>
  </si>
  <si>
    <t>La nature de chaque matière première utilisée, ainsi que sa masse ou son volupe, sont vérifiés indépendamment.</t>
  </si>
  <si>
    <t>Cette vérification doit être réalisée soit par un moyen adapté et validé d’enregistrement automatique direct sur le contenant, soit par une seconde personne qualifiée au sens du C.S.P.</t>
  </si>
  <si>
    <t>BPP 3.2</t>
  </si>
  <si>
    <t>En cas d'utilisation d'un système informatisé, celui-ci répond aux exigences du CSP.</t>
  </si>
  <si>
    <t>S'assurer que le logiciel utilisé a fait l'objet d'une validation par le prestataire (rapport de validation avec des conclusions claires) avec mise en évidence de points critiques.</t>
  </si>
  <si>
    <t>Bpp 1.1.11</t>
  </si>
  <si>
    <t>Les appareillages, les équipements et les installations de préparation ou de contrôle sont:
- dédiés
- calibrés
- entretenus
- qualifiés avant utilisation</t>
  </si>
  <si>
    <t>BPP 1.5.1</t>
  </si>
  <si>
    <t>Les préparations terminées en attente de contrôle sont maintenues en quarantaine, isolées des préparations acceptées et des préparations refusées.</t>
  </si>
  <si>
    <t>BPPH 3.3.3.2.1</t>
  </si>
  <si>
    <t>Zone de stockage à basse température si nécessaire (contrôle de la T°)</t>
  </si>
  <si>
    <t>Contôle en continu, alarme, système de secours…</t>
  </si>
  <si>
    <t>BPP 1.5.2, BPP 1.5.3, BPP 3.4.2.3 Annexe 5
BPP 5.2</t>
  </si>
  <si>
    <t>L'étiquetage des préparations terminées est conforme à la réglementation.
Concerne aussi les préparations réalisées par un autre prestataire (sous-traitance)</t>
  </si>
  <si>
    <t>BPP 2.3.4</t>
  </si>
  <si>
    <t>Le contrôle des préparations terminées fait l'objet d'un compte-rendu daté et signé par une personne différente de celle ayant réalisé la préparation (dans la mesure du possible).</t>
  </si>
  <si>
    <t>BPP 6.8</t>
  </si>
  <si>
    <t>En cas de préparations injectables à partir de matières premières non apyrogènes, réalisation d'un essai d'endotoxines bactériennes</t>
  </si>
  <si>
    <t>BPP 1.1.8
BPP 3.5
Annexe 9</t>
  </si>
  <si>
    <t>Il existe un dossier de lot pour chaque préparation réalisée.</t>
  </si>
  <si>
    <t>Sauf en cas d'utilisation de spécialités pharmaceutiques stériles.</t>
  </si>
  <si>
    <t>BPP 1.5.4
BPP 3.4.2.6</t>
  </si>
  <si>
    <t>- La libération (acceptation ou refus) des préparations terminées est réalisée par un pharmacien au vu des données enregistrées dans le dossier de lot de la préparation et d'un échantillon de la préparation.
- Décision formalisée par un compte-rendu
- Attestation de destruction des unités refusées si nécessaire.</t>
  </si>
  <si>
    <t>BBB Annexe A8
R5125-45</t>
  </si>
  <si>
    <t>■ Registre spécifique ou enregistrement informatique des réalisations et/ou des délivrances de préparations :
■ Registre des préparations avec toutes les informations mentionnées dans l'annexe A8 des B.P.P.
■ Ordonnancier des réalisations et/ou délivrances de préparations avec toutes les informations mentionnées à l'article R5125-45 du CSP.</t>
  </si>
  <si>
    <t>Assurance qualité - Documentation</t>
  </si>
  <si>
    <t>BPP 3
BPPH 1</t>
  </si>
  <si>
    <t>Il existe un système documentaire formalisé satisfaisant</t>
  </si>
  <si>
    <t>BPP 3.4.2.11
BPP Ch 4</t>
  </si>
  <si>
    <t>La gestion des non-conformités est formalisée</t>
  </si>
  <si>
    <t>Enregistrement et analyse</t>
  </si>
  <si>
    <t>BPP Préambule
BPP 3.1.2.3
BPP 4.3
BPP 4.4</t>
  </si>
  <si>
    <t>Lorsque des préparations sont responsables d’effets inattendus, indésirables ou néfastes, le pharmacien rappelle les préparations en question et effectue une déclaration d'effet indésirable auprès du centre régional de pharmacovigilance.</t>
  </si>
  <si>
    <t>Autorisations - Sous-traitance</t>
  </si>
  <si>
    <t>R5121-1
Arêté du 29/03/2011</t>
  </si>
  <si>
    <t>Toutes les préparations hospitalières sont déclarées auprès de l'Ansm dans un délai d'un mois (nouvelles préparations réalisées par le même déclarant et les préparations réalisées en sous-traitance) .</t>
  </si>
  <si>
    <t>R5126-16</t>
  </si>
  <si>
    <t>L'autorisation de réalisation des préparations hospitalières est détenue.
Elle est en accord avec les formes pharmaceutiques réalisées.</t>
  </si>
  <si>
    <t>Arrêté du 29/03/2011</t>
  </si>
  <si>
    <t>Un bilan qualitatif et quantitatif est adressé tous les 2 ans à l'Ansm.</t>
  </si>
  <si>
    <t>BPP Ch. 5.1 et 5.2</t>
  </si>
  <si>
    <t>Il existe un contrat de sous-traitance, en qualité de donneur d'ordre, pour :
- la réalisation de préparations
- la réalisation de certains contrôles
- le transport</t>
  </si>
  <si>
    <t>NB : La sous-traitance d’une préparation n’est envisageable que pour la totalité des opérations de préparation, y compris le conditionnement primaire.</t>
  </si>
  <si>
    <t>Le contrat de sous-traitance, signé par chacun des représentants des parties concernées, précise pour les préparations ou les contrôles réalisés, ou les modalités de transport mises en place, les rôles de l'établissement prestataire et ceux de l'établissement ou de la structure bénéficiaire.</t>
  </si>
  <si>
    <t xml:space="preserve">BPP Ch. 5.1  </t>
  </si>
  <si>
    <t>Les commandes sont effectuées par des moyens écrits (courrier, télécopie, message électronique…) dans lesquels le donneur d’ordre et le destinataire sont identifiés.</t>
  </si>
  <si>
    <t>Les sous-traitants disposent des autorisations administratives nécessaires</t>
  </si>
  <si>
    <t>L. 5125-1
R. 5126-9 
R. 5126-11 CSP</t>
  </si>
  <si>
    <t>Des préparations magistrales ou hospitalières sont réalisées pour le compte d'autres établissements ou de professionnels de santé libéraux</t>
  </si>
  <si>
    <t>Liste des bénéficiaires</t>
  </si>
  <si>
    <t>R. 5126-9 et -113 CSP</t>
  </si>
  <si>
    <t>F</t>
  </si>
  <si>
    <t>Matières premières et articles de conditionnement</t>
  </si>
  <si>
    <t>BPP Ch. 1.2.2, 1.2.4, et 2.3.2.2
Annexe 1</t>
  </si>
  <si>
    <t>Présence d'un registre des matières premières (et des articles de conditionnement)</t>
  </si>
  <si>
    <t>Les fournisseurs de MP doivent être déclarés auprès de l'Ansm et titulaires d'un certificat BPF / GMP)
Certificat d'analyse transmis par le fournisseur de la MP (daté, signé, correspondant au lot fourni)</t>
  </si>
  <si>
    <t>BPP 2.3 et 2.3.2.2</t>
  </si>
  <si>
    <t>En l’absence de certificat d'analyse, le pharmacien s’assure par des contrôles appropriés de la conformité de la matière première à la monographie générale « Substances pour usage pharmaceutique » et à sa monographie spécifique si elle existe</t>
  </si>
  <si>
    <t>Liste des matières premières concernées</t>
  </si>
  <si>
    <t>BPP 2.3.2.2</t>
  </si>
  <si>
    <t>Récipient disposant d'un système d'inviolabilité</t>
  </si>
  <si>
    <t>B.P.P 1.2.2, 1.2.3 et 1.2.5</t>
  </si>
  <si>
    <t>Le conditionnement primaire de la matière première comporte les mentions prévues par les BPP</t>
  </si>
  <si>
    <t>■ N° d'ordre d'identification (registre des MP)
■ Statut de la MP : "en attente de contrôle", "acceptée", "refusée"
■ Date limite d'utilisation ou de recontrôle si absence de date de péremption
■ Date de première ouverture</t>
  </si>
  <si>
    <t>B.P.P 1.2.1 et annexe B</t>
  </si>
  <si>
    <t>L'utilisation de spécialités pharmaceutiques en tant que matières premières des spécialités pharmaceutiques est conforme aux BPP</t>
  </si>
  <si>
    <t>Utilisation possible, à titre exceptionnel, lorsque la matière première en vrac n’est pas disponible, sous réserve d’une étude de faisabilité (nécessité d’évaluer les conséquences d’une telle opération sur la qualité, la stabilité, la sécurité et l’efficacité de la préparation en prenant en compte l'annexe B des BPP), validée par un pharmacien, et en lien avec le prescripteur :
■ dans le cas où il n’existe pas de spécialité pharmaceutique permettant l’ajustement du dosage ou de la forme galénique,
■ dans le cadre d’une pathologie pour laquelle cette spécialité n’existe pas.</t>
  </si>
  <si>
    <t>BPP 1.5.6., annexe A10</t>
  </si>
  <si>
    <r>
      <t xml:space="preserve">■ </t>
    </r>
    <r>
      <rPr>
        <b/>
        <sz val="10"/>
        <rFont val="Arial"/>
        <family val="2"/>
      </rPr>
      <t>MP</t>
    </r>
    <r>
      <rPr>
        <sz val="10"/>
        <rFont val="Arial"/>
        <family val="2"/>
      </rPr>
      <t xml:space="preserve"> : Un échantillon de chaque lot de matières premières est conservé dans une échantillothèque pendant au moins un an après la date limite d'utilisation, si approvisionnement en-dehors d'un établissement de fabrication autorisé ou établissement de fabrication ou de distribution MP  non titulaire d'un certificat de BPF ou lorsque le fournisseur ne présente pas de certificat d’analyse du lot correspondant ou que le contenant ne dispose pas de système d’inviolabilité.
■</t>
    </r>
    <r>
      <rPr>
        <b/>
        <sz val="10"/>
        <rFont val="Arial"/>
        <family val="2"/>
      </rPr>
      <t xml:space="preserve"> Préparations terminées</t>
    </r>
    <r>
      <rPr>
        <sz val="10"/>
        <rFont val="Arial"/>
        <family val="2"/>
      </rPr>
      <t xml:space="preserve"> : Un échantillon de chaque lot de préparations terminées est conservé (date limite d'utilisation augmentée d'un an), sauf exceptions justifiées et sauf pour les préparations magistrales préparées pour un seul patient.</t>
    </r>
  </si>
  <si>
    <t>B.P.P 1.2.6</t>
  </si>
  <si>
    <t>Vérification des articles de conditionnement</t>
  </si>
  <si>
    <t>■ A réception, vérification de la conformité des articles de conditionnement par rapport aux monographies de la pharmacopée européenne, quand elles existent, et aux spécifications requises (principalement conditionnent primaire)
■ Les textes des articles de conditionnement pré-imprimés sont vérifiés, si possible à partir du bon à tirer (transparent)
■ L’identité, l'acceptation et l’état de propreté des articles de conditionnement sont vérifiés avant utilisation.</t>
  </si>
  <si>
    <t>G</t>
  </si>
  <si>
    <t>Pièce fermée et équipée, exclusivement réservée à l'exécution et au contrôle des préparations</t>
  </si>
  <si>
    <t>H</t>
  </si>
  <si>
    <t>Local de préparation (préparatoire)</t>
  </si>
  <si>
    <t>Local destiné aux contrôles physico-chimiques et microbiologiques</t>
  </si>
  <si>
    <t>Autres zones</t>
  </si>
  <si>
    <t>Equipements</t>
  </si>
  <si>
    <t>J</t>
  </si>
  <si>
    <t>Equipement de stockage à basse température</t>
  </si>
  <si>
    <t>BPP 6.1.1</t>
  </si>
  <si>
    <t>Principes et prérequis (grille organisation générale de la PUI et préparatoire)</t>
  </si>
  <si>
    <t>BPP 6.2.1</t>
  </si>
  <si>
    <t>La nature des matières premières utilisées est précisée. Elles répondent aux spécifications de la pharmacopée.</t>
  </si>
  <si>
    <t>BPP 6.2.2</t>
  </si>
  <si>
    <t>Les procédés de stérilisation sont précisés. Le choix de l'un ou l'autre voire de plusieurs procédés de stérilisation est argumenté et respecte les exigences de la pharmacopée.</t>
  </si>
  <si>
    <t>BPP 6.4</t>
  </si>
  <si>
    <t>Locaux et équipements adaptés (plans et détail matériels à fournir)</t>
  </si>
  <si>
    <t>BPP 6.4.1</t>
  </si>
  <si>
    <t>BPP 6.4.2</t>
  </si>
  <si>
    <t>BPP 6.4.3.1</t>
  </si>
  <si>
    <t>BPP 6.4.3.2</t>
  </si>
  <si>
    <t>BPP 6.4.4</t>
  </si>
  <si>
    <t>Si les matériels ou équipements sont fixes, la maintenance ou les réparations s'exercent dans des conditions définies et contrôlées.</t>
  </si>
  <si>
    <t>BPP 6.4.5</t>
  </si>
  <si>
    <t>BPP 6.4.6</t>
  </si>
  <si>
    <t>Les équipements et installations de la zone d'atmosphère contrôlée sont qualifiés.</t>
  </si>
  <si>
    <t>BPP 6.4.7</t>
  </si>
  <si>
    <t>BPP 6.5</t>
  </si>
  <si>
    <t>Les classes particulaires des zones d'atmosphère contrôlée sont définies (voir point C 1)</t>
  </si>
  <si>
    <t>BPP 6.6</t>
  </si>
  <si>
    <t>Le nombre de personnes présentes dans les zones de préparation est minimum.</t>
  </si>
  <si>
    <t>La formation des personnels inclut des éléments d'hygiène et de microbiologie.</t>
  </si>
  <si>
    <t>Les vêtements sont adaptés aux préparations et aux classes des zones de travail.</t>
  </si>
  <si>
    <t>Des procédures définissent les règles d'hygiène, d'habillage et d'entretien du linge.</t>
  </si>
  <si>
    <t>BPP 6.7</t>
  </si>
  <si>
    <t>Précautions et règles entourant l'activité de préparation mises en place afin de diminuer les risques de contamination.</t>
  </si>
  <si>
    <t>Les contrôles de qualité (tests de stérilité notamment) sont établis en fonction du risque et des recommandations de la pharmacopée.</t>
  </si>
  <si>
    <t xml:space="preserve">Principes  </t>
  </si>
  <si>
    <t>La grille générale doit être remplie.</t>
  </si>
  <si>
    <t>Procédés de préparation - Matières premières</t>
  </si>
  <si>
    <t>Concerne notamment la contamination microbienne et les endotoxines bactériennes</t>
  </si>
  <si>
    <t>Procédés de préparation</t>
  </si>
  <si>
    <t>Trois principaux procédés:
- stérilisation terminale
- filtration stérilisante
- préparation aseptique</t>
  </si>
  <si>
    <t>Un document joint en annexe précise les process mis en place et les matériels utilisés.</t>
  </si>
  <si>
    <t>a</t>
  </si>
  <si>
    <t>b</t>
  </si>
  <si>
    <t>Voir BPP 6.2.2.1 à 6.2.2.3</t>
  </si>
  <si>
    <t>Niveaux de risques</t>
  </si>
  <si>
    <t>BPP 6.3.1</t>
  </si>
  <si>
    <t>Les niveaux de risques de contamination microbiologique sont clairement définis et pris en compte notamment dans le choix du procédé utilisé.</t>
  </si>
  <si>
    <t>BPP 6.3.2</t>
  </si>
  <si>
    <t>Les niveaux de risques pour le personnel et l'environnement sont clairement définis et pris en compte notamment dans le choix du procédé utilisé.</t>
  </si>
  <si>
    <t xml:space="preserve">Locaux et équipements  </t>
  </si>
  <si>
    <t>Sas d'accès si zone d'atmosphère contrôlée</t>
  </si>
  <si>
    <t>L'utilisation de matériels déplaçables est à privilégier</t>
  </si>
  <si>
    <t>Après intervention, les zones concernées devront être nettoyées, désinfectées et éventuellement stérilisées.</t>
  </si>
  <si>
    <t>Procédures de nettoyage mises en place
Surveillance microbiologique</t>
  </si>
  <si>
    <t>Qualification selon normes et référentiels en vigueur.</t>
  </si>
  <si>
    <t>Plan de maintenance, enregistrements…</t>
  </si>
  <si>
    <t>Met en jeu la nature des matières premières</t>
  </si>
  <si>
    <t>Critères de choix de la zone d'atmosphère contrôlée et de l'équipement</t>
  </si>
  <si>
    <t>c</t>
  </si>
  <si>
    <t>Personnel - Habillage</t>
  </si>
  <si>
    <t>d</t>
  </si>
  <si>
    <t>Les déplacements doivent être limités et maîtrisés.</t>
  </si>
  <si>
    <t>Préparation</t>
  </si>
  <si>
    <t>T° et hygrométrie ambiantes maîtrisées.</t>
  </si>
  <si>
    <t>Attention particulière aux accessoires susceptibles de relarguer des particules ou poussières.</t>
  </si>
  <si>
    <t>Mise en place de simulations pour la validation des procédés de préparation aseptique</t>
  </si>
  <si>
    <t>Contrôle de qualité</t>
  </si>
  <si>
    <t>Les échantillons prélevés pour les tests de stérilité doivent être représentatifs du lot dans le cas de production en série</t>
  </si>
  <si>
    <t>Essai des endotoxines bactériennes (molécules pyrogènes) si nécessaire</t>
  </si>
  <si>
    <t>Utilisation de LAL (Lysat d'amoebocyte de limule)</t>
  </si>
  <si>
    <t>Synthèse de l'évaluation "Grille générale"</t>
  </si>
  <si>
    <t>Synthèse de l'évaluation "Préparations stériles"</t>
  </si>
  <si>
    <t>Grille générale</t>
  </si>
  <si>
    <t>Prép. stériles</t>
  </si>
  <si>
    <t>BPP 7.1.1</t>
  </si>
  <si>
    <t>La grille générale doit être remplie.
Les risques sont connus.</t>
  </si>
  <si>
    <t>BPP 7.1.2</t>
  </si>
  <si>
    <t>La protection des personnels exposé est adaptée à la nature du risque et du type d'exposition</t>
  </si>
  <si>
    <t>BPP 7.2</t>
  </si>
  <si>
    <t>Personnel - Habillage - Surveillance</t>
  </si>
  <si>
    <t>Concerne aussi le personnel affecté au nettoyage</t>
  </si>
  <si>
    <t>Le personnel manipulant des substances dangereuses est qualifié et régulièrement formé.</t>
  </si>
  <si>
    <t>Droit du travail vis-à-vis des "CMR"</t>
  </si>
  <si>
    <t>Habillage et équipements adaptés.</t>
  </si>
  <si>
    <t>Procédure en cas d'incident de manipulation.
Kit de décontamination et trousse d'urgence présents.</t>
  </si>
  <si>
    <t>Signalement médecine du travail</t>
  </si>
  <si>
    <t>Locaux</t>
  </si>
  <si>
    <t>BPP 7.3</t>
  </si>
  <si>
    <t>Procédures de nettoyage, décontamination et de désinfection des locaux</t>
  </si>
  <si>
    <t>Notamment lorsque ces préparations sont fabriquées par "campagne".</t>
  </si>
  <si>
    <t>Moyens de communication adaptés</t>
  </si>
  <si>
    <t>Interphone, visio, alarme (notamment en cas d'incident)</t>
  </si>
  <si>
    <t>Utilisation de conteneurs hermétiques.</t>
  </si>
  <si>
    <t>Surfaces inertes et faciles à nettoyer.
Traitement d'air indépendant.
Evacuation des eaux contaminées conçue pour éviter la contamination de l'environnement.</t>
  </si>
  <si>
    <t>Zone nettoyage adaptée et spécialement affectée à ces produits.</t>
  </si>
  <si>
    <t>Matériels</t>
  </si>
  <si>
    <t>BPP 7.4</t>
  </si>
  <si>
    <t>Les matériels réutilisables sont inertes et faciles à nettoyer.</t>
  </si>
  <si>
    <t>Inox, verre… Plastiques à éviter.</t>
  </si>
  <si>
    <t>Si utilisation de hottes ou enceintes, le changement des filtres doit être aisé.
Les évacuations d'air sont conçues pour éviter la contamination de l'établissement et de l'envoronnement.</t>
  </si>
  <si>
    <t>BPP 7.5</t>
  </si>
  <si>
    <t>Les méthodes de préparation et les mesures de protection sont adaptées à la nature du risque (faible, modéré, élevé) qui dépend de la nature des produits et de la nature des contenants.</t>
  </si>
  <si>
    <t>Méthodes de nettoyage appropriées et validées.</t>
  </si>
  <si>
    <t>Conditionnement</t>
  </si>
  <si>
    <t>BPP 7.6</t>
  </si>
  <si>
    <t>Le conditionnement internvient immédiatement apès l'achèvement de la préparation.</t>
  </si>
  <si>
    <t>Les préparations doivent être prêtes à l'emploi.
Emballage secondaire en cas de risque de bris ou de détérioration de l'emballage primaire.</t>
  </si>
  <si>
    <t>Etiquetage</t>
  </si>
  <si>
    <t>BPP 7.7</t>
  </si>
  <si>
    <t>Règles de bonnes pratiques (BPP1.5.3 et Annexe A5) + précautions particulières de conservation, transport et élimination.</t>
  </si>
  <si>
    <t>Contrôle</t>
  </si>
  <si>
    <t>BPP 7.8</t>
  </si>
  <si>
    <t>Selon procédures visant à protéger les personnels</t>
  </si>
  <si>
    <t>Transport</t>
  </si>
  <si>
    <t>BPP 7.9</t>
  </si>
  <si>
    <t>Conditions visant à sécuriser les personnels et assurant la bonne conservation de la préparation.
Absence de contamination chimique du conditionnement vérifée si possible.</t>
  </si>
  <si>
    <t>Rejets et déchets</t>
  </si>
  <si>
    <t>BPP 7.10</t>
  </si>
  <si>
    <t>Tenues à usage unique à privilégier.
Sinon, stockage et lavage des vêtements séparés des autres linges.</t>
  </si>
  <si>
    <t>Déchets stockés dans récipients dédiés, adpatés et identifiés.
Stockage limité dans le temps</t>
  </si>
  <si>
    <t>Procédures, enregistrements, intervention prestataires extérieurs…</t>
  </si>
  <si>
    <t>BPP 7.11</t>
  </si>
  <si>
    <t>Elimination et traitements des effluents selon dispositions adaptées.</t>
  </si>
  <si>
    <t>Pas de libération / délivrance sans validation du pharmacien.</t>
  </si>
  <si>
    <t>Si effet indésirable grave ou inatendu : signalement au centre de pharmacovigilance.</t>
  </si>
  <si>
    <t>Gestion des anomalies et des réclamations</t>
  </si>
  <si>
    <t>Procédure de gestion des anomalies et des réclamations.</t>
  </si>
  <si>
    <t>Documents</t>
  </si>
  <si>
    <t>BPP 7.12</t>
  </si>
  <si>
    <t>Règles générales (BPP Chapitre 3) + procédures spécifiques liées à la nature des produits</t>
  </si>
  <si>
    <t>Interventions personnels étrangers au services (maintenance, entretien) enregistrées</t>
  </si>
  <si>
    <t>Liste antidotes, lorsqu'ils existent, établie.</t>
  </si>
  <si>
    <t>Synthèse de l'évaluation "Substances dangereuses"</t>
  </si>
  <si>
    <t>Subst. dangereuses</t>
  </si>
  <si>
    <t>x</t>
  </si>
  <si>
    <t>La protection des femmes enceintes ou allaitantes est assurée.
Surveillance médicale régulière.</t>
  </si>
  <si>
    <t>Procédure de télédéclaration disponible sur le site de l'Ansm.
Vérifier la mise à jour de ces données.</t>
  </si>
  <si>
    <t>l'activité de préparations magistrales et/ou hospitalières à partir de matières premières ou de spécialités pharmaceutiques (R5126-9-2° et 3°)</t>
  </si>
  <si>
    <r>
      <t xml:space="preserve">■ Existence d'une échantillothèque des matières premières et des préparations </t>
    </r>
    <r>
      <rPr>
        <b/>
        <sz val="10"/>
        <rFont val="Arial"/>
        <family val="2"/>
      </rPr>
      <t>magistrales et/ou hospitalières</t>
    </r>
    <r>
      <rPr>
        <sz val="10"/>
        <rFont val="Arial"/>
        <family val="2"/>
      </rPr>
      <t xml:space="preserve"> terminées
■ Existence d'un registre des échantillons de l'échantillothèque</t>
    </r>
  </si>
  <si>
    <t>BPP 3.4.2.3
Annexe A5</t>
  </si>
  <si>
    <t>Procédures d'étiquetage des préparations terminées conformes à la réglementation</t>
  </si>
  <si>
    <t>Les préparations terminées et en attente de libération sont identifiées et placées dans une zone de quarantaine.
Dans le cadre de la recherche biomédicale, l'étiquetage est conforme à l'article R5121-16 (en Français, préservation anonymat…)</t>
  </si>
  <si>
    <t>Examiner les procédures mises en place.</t>
  </si>
  <si>
    <t>La destruction des médicaments expérimentaux non utilisées ne peut être
réalisée sans l’accord écrit préalable du promoteur qui est responsable de cette
opération. (...)
Lors de la destruction des préparations de médicaments expérimentaux, le pharmacien
remet au promoteur un certificat daté ou une attestation confirmant la réalisation de cette opération (...)</t>
  </si>
  <si>
    <t>BPP 8.1.14</t>
  </si>
  <si>
    <t>I.14</t>
  </si>
  <si>
    <t xml:space="preserve">Pour les médicaments expérimentaux, les documents relatifs à chaque lot sont conservés par l'établissement pharmaceutique qui en assure la fabrication, pendant au moins cinq ans après la fin de l'essai ou l'arrêt anticipé du dernier essai clinique durant </t>
  </si>
  <si>
    <t>R5124-57-6 du CSP</t>
  </si>
  <si>
    <t>I.13</t>
  </si>
  <si>
    <t xml:space="preserve"> (….) Le pharmacien établit un inventaire détaillé des dispensations qu’il effectue.</t>
  </si>
  <si>
    <t>BPP 8.1.13</t>
  </si>
  <si>
    <t>I.12</t>
  </si>
  <si>
    <t>Les opérations de réclamations, rappels, retours et destruction des préparations
de médicaments expérimentaux sont effectuées dans des conditions définies par le promoteur et spécifiées dans des procédures écrites.</t>
  </si>
  <si>
    <t>BPP 8.1.12</t>
  </si>
  <si>
    <t>I.11</t>
  </si>
  <si>
    <t xml:space="preserve">échantillons de chaque lot conditionné et de chaque période de la recherche, y compris pour les produits mis en insu, jusqu’à ce que le rapport final de la recherche biomédicale ait été rédigé </t>
  </si>
  <si>
    <t>BPP 8.1.11</t>
  </si>
  <si>
    <t>I.10</t>
  </si>
  <si>
    <t>BPP 8.1.10</t>
  </si>
  <si>
    <t>I.9</t>
  </si>
  <si>
    <t>(...) Des procédures décrivent les modes d’obtention, de sécurisation, de diffusion, d’utilisation et de conservation de tout code de randomisation utilisé pour le conditionnement des préparations de médicaments expérimentaux ainsi que le système de levée de l’insu.(...)</t>
  </si>
  <si>
    <t>BPP 8.1.9</t>
  </si>
  <si>
    <t>I.8</t>
  </si>
  <si>
    <t>Un bilan comparatif est établi pour s’assurer que les bonnes quantités de produits ont été utilisées à chaque étape des opérations.</t>
  </si>
  <si>
    <t>BPP 8.1.7</t>
  </si>
  <si>
    <t>I.7</t>
  </si>
  <si>
    <t xml:space="preserve"> Le fabricant ou l'importateur de médicaments expérimentaux s'assure que toutes les opérations de fabrication sont réalisées conformément à l'information donnée par le promoteur </t>
  </si>
  <si>
    <t>R5124-57-2 du CSP</t>
  </si>
  <si>
    <t>I.6</t>
  </si>
  <si>
    <t>Toute préparation ne peut être effectuée que sur commande du promoteur au
pharmacien. Elle est formulée par écrit et suffisamment précise pour éviter toute
ambiguïté.</t>
  </si>
  <si>
    <t>BPP 8.1.6</t>
  </si>
  <si>
    <t>I.5</t>
  </si>
  <si>
    <t>analyse de faisabilité</t>
  </si>
  <si>
    <t>BPP 8.1.3</t>
  </si>
  <si>
    <t>I.4</t>
  </si>
  <si>
    <t>Les promoteurs de recherches biomédicales informent préalablement le pharmacien des modalités de ces recherches et des conditions éventuelles de réalisation de préparations destinées à ces recherches</t>
  </si>
  <si>
    <t>BPP 8.1.2</t>
  </si>
  <si>
    <t>I.3</t>
  </si>
  <si>
    <t>Médicaments, dispositifs médicaux et produits utilisés dans le cadre des essais cliniques conservés dans des armoires et réfrigérateurs sécurisés</t>
  </si>
  <si>
    <t>BPPH, point 3.3.3.2.1</t>
  </si>
  <si>
    <t>I.2</t>
  </si>
  <si>
    <t>Formes pharmaceutiques ou, à défaut,
nature des produits, et opérations réalisées (par exemple : préparation,
conditionnement y compris étiquetage et ré-étiquetage).</t>
  </si>
  <si>
    <t>BPP 8.1.1</t>
  </si>
  <si>
    <t>I.1</t>
  </si>
  <si>
    <t>Remarques des inspecteurs</t>
  </si>
  <si>
    <t>ITEMS</t>
  </si>
  <si>
    <t>REFERENTIEL</t>
  </si>
  <si>
    <t>I. Préparations rendues nécessaires par les recherches biomédicales, y compris la préparation des médicaments expérimentaux</t>
  </si>
  <si>
    <t>Constat</t>
  </si>
  <si>
    <t>Précisions de l'établissement</t>
  </si>
  <si>
    <r>
      <rPr>
        <u/>
        <sz val="10"/>
        <color theme="1"/>
        <rFont val="Arial"/>
        <family val="2"/>
      </rPr>
      <t>Zones d'atmosphère contrôlée</t>
    </r>
    <r>
      <rPr>
        <sz val="10"/>
        <rFont val="Arial"/>
        <family val="2"/>
      </rPr>
      <t xml:space="preserve"> : qualité microbiologique et particulaire maîtrisée.</t>
    </r>
  </si>
  <si>
    <r>
      <rPr>
        <u/>
        <sz val="10"/>
        <color theme="1"/>
        <rFont val="Arial"/>
        <family val="2"/>
      </rPr>
      <t>Zone d'atmosphère contrôlée équipée d'un flux laminaire</t>
    </r>
    <r>
      <rPr>
        <sz val="10"/>
        <rFont val="Arial"/>
        <family val="2"/>
      </rPr>
      <t xml:space="preserve"> : respect des conditions de pression, surveillance microbiologique et particulaire. Conditions d'habillage et d'accès rigoureusement définies, respectées et contrôlées.</t>
    </r>
  </si>
  <si>
    <r>
      <rPr>
        <u/>
        <sz val="10"/>
        <color theme="1"/>
        <rFont val="Arial"/>
        <family val="2"/>
      </rPr>
      <t>Isolateur</t>
    </r>
    <r>
      <rPr>
        <sz val="10"/>
        <rFont val="Arial"/>
        <family val="2"/>
      </rPr>
      <t xml:space="preserve"> : Préciser la nature des équipements (filtres). Les différentiels de pression respectent les recommandations du fabricant.</t>
    </r>
  </si>
  <si>
    <r>
      <rPr>
        <u/>
        <sz val="10"/>
        <color theme="1"/>
        <rFont val="Arial"/>
        <family val="2"/>
      </rPr>
      <t>Les conditions d'utilisation et d'accès</t>
    </r>
    <r>
      <rPr>
        <sz val="10"/>
        <color theme="1"/>
        <rFont val="Arial"/>
        <family val="2"/>
      </rPr>
      <t xml:space="preserve"> à l'isolateur respectent les exigences de sécurité (risques de contamination, utilisation de gaz stérilisants oxydants…)</t>
    </r>
  </si>
  <si>
    <r>
      <rPr>
        <u/>
        <sz val="10"/>
        <color theme="1"/>
        <rFont val="Arial"/>
        <family val="2"/>
      </rPr>
      <t>Entretien et maintenance des matériels</t>
    </r>
    <r>
      <rPr>
        <sz val="10"/>
        <rFont val="Arial"/>
        <family val="2"/>
      </rPr>
      <t xml:space="preserve"> : les différents matériels et équipements sont déplaçables en dehors de la zone d'atmosphère contrôlée.</t>
    </r>
  </si>
  <si>
    <r>
      <rPr>
        <u/>
        <sz val="10"/>
        <color theme="1"/>
        <rFont val="Arial"/>
        <family val="2"/>
      </rPr>
      <t>Le nettoyage, la désinfection ou la stérilisation</t>
    </r>
    <r>
      <rPr>
        <sz val="10"/>
        <color theme="1"/>
        <rFont val="Arial"/>
        <family val="2"/>
      </rPr>
      <t xml:space="preserve">  des zones d'atmosphère contrôlée sont maîtrisés et contrôlés. L'utilisation d'un agent stérilisant dans l'isolateur est obligatoire.</t>
    </r>
  </si>
  <si>
    <r>
      <t xml:space="preserve">Une </t>
    </r>
    <r>
      <rPr>
        <u/>
        <sz val="10"/>
        <color theme="1"/>
        <rFont val="Arial"/>
        <family val="2"/>
      </rPr>
      <t xml:space="preserve">maintenance </t>
    </r>
    <r>
      <rPr>
        <sz val="10"/>
        <color theme="1"/>
        <rFont val="Arial"/>
        <family val="2"/>
      </rPr>
      <t>préventive est réalisée.</t>
    </r>
  </si>
  <si>
    <t>Med exp</t>
  </si>
  <si>
    <t>Nombre d'écarts majeurs (E Majeur)</t>
  </si>
  <si>
    <t>Nombre d'écarts critiques (E Critique)</t>
  </si>
  <si>
    <t>Synthèse de l'évaluation "Médicaments expérimentaux"</t>
  </si>
  <si>
    <t>Cotation intermédiare</t>
  </si>
  <si>
    <t>Remarques :</t>
  </si>
  <si>
    <t>Les synthèses présentées ci-dessus se déclinent soit en évaluation d'une demande d'autorisation(s), soit en thématiques d'inspection. Dans le premier cas, la demande est appréciée selon 4 critères (Satisfaisant, Sans objet,, Non renseigné, Remarque). Dans le cas d'une inspection la notion d'écart est prise en compte en plus des 4 autres niveaux d'évaluation précédemment cités. Les écarts doivent être pris en compte et l'établissement doit apporter des propositions ou des mesures correctrices effectives et réalistes en joignant au besoin tout élément pouvant confirmer la réalité des mesures prises.</t>
  </si>
  <si>
    <t>l'activité de préparations rendues nécessaires par les recherches biomédicales, y compris les préparations de médicaments expérimentaux (R5126-9-I-1° et R5126-I-7°)</t>
  </si>
  <si>
    <t>Date de  l'autorisation initiale relative à l'activité concernée</t>
  </si>
  <si>
    <r>
      <t xml:space="preserve">SO : Sans objet
Rem. : Remarque
Non renseigné
Satisfaisant
</t>
    </r>
    <r>
      <rPr>
        <sz val="10"/>
        <color rgb="FFFF0000"/>
        <rFont val="Arial"/>
        <family val="2"/>
      </rPr>
      <t>E (Ecart)
E Majeur              Ces trois cotations concernent les missions d'inspection
E Critique</t>
    </r>
  </si>
  <si>
    <t>Généralités et préalables</t>
  </si>
  <si>
    <t>Préalables</t>
  </si>
  <si>
    <t>Les préparations de médicaments destinés à la NP sont des préparations magistrales stériles. Les préalables énumérés précedemment ("Grille générale" et "Prép. stériles") devront être renseignés et validés.</t>
  </si>
  <si>
    <t>Préparation pour Nutrition parentérale (NP)</t>
  </si>
  <si>
    <t>Locaux de préparation</t>
  </si>
  <si>
    <t>Le procédé de préparation est défini (voir 622a et b)</t>
  </si>
  <si>
    <t>Les locaux répondent à la définition de zone à atmosphère contrôlée (ZAC). Voir § 6.4.</t>
  </si>
  <si>
    <t>Contrôles bactériologiques et particulaires mis en place.</t>
  </si>
  <si>
    <t>Dans le cas où certaines préparations pour NP répondent à la définition de préparation hospitalière, les points E11 à E13 de la "Grille générale" sont pris en compte.</t>
  </si>
  <si>
    <t>Les hottes ou isolateurs sont dédiés.</t>
  </si>
  <si>
    <t>Les hottes ou isolateurs sont équipés de dispositifs de transfert.</t>
  </si>
  <si>
    <t>Des tests de recherche de fuites (isolateurs) sont mis en place.</t>
  </si>
  <si>
    <t xml:space="preserve">Les personnels sont formés, qualifiés et régulièrement évalués. </t>
  </si>
  <si>
    <t>L'habillage des personnels est conforme aux exigences liées à la réalisation de préparations stériles.(voir § 6.6)</t>
  </si>
  <si>
    <t>Les locaux de préparation sont placés sous la responsabilité de la PUI.</t>
  </si>
  <si>
    <t>Matériels et conditionnement</t>
  </si>
  <si>
    <t>Le conditionnement est réalisé préférentiellement dans des poches muti-compartimentées (sinon, préciser)</t>
  </si>
  <si>
    <t>Les poches permettent un examen du mélange final (transparence)</t>
  </si>
  <si>
    <t>Les poches sont conditionnées dans un suremballage teinté (protection contre la lumière)</t>
  </si>
  <si>
    <t>Enceinte réfrigérée (4°)</t>
  </si>
  <si>
    <t>Une attention particulière est portée au risque électrostatique.</t>
  </si>
  <si>
    <t>Organisation - Administration</t>
  </si>
  <si>
    <t>Les équipements sont stérilisés selon une périodicité définie (procédure)</t>
  </si>
  <si>
    <t>L'analyse de risque tient compte notamment du risque de contamination, du risque physico-chimique.</t>
  </si>
  <si>
    <r>
      <t xml:space="preserve">Etude de faisabilité et de stabilité notamment dans le cas de mélanges ternaires (acides aminés, glucides, </t>
    </r>
    <r>
      <rPr>
        <u/>
        <sz val="10"/>
        <color theme="1"/>
        <rFont val="Arial"/>
        <family val="2"/>
      </rPr>
      <t>lipides</t>
    </r>
    <r>
      <rPr>
        <sz val="10"/>
        <color theme="1"/>
        <rFont val="Arial"/>
        <family val="2"/>
      </rPr>
      <t>)</t>
    </r>
  </si>
  <si>
    <t>Administration au moyen de lignes équipées de filtres en ligne sauf dans le cas de mélanges ternaires.</t>
  </si>
  <si>
    <t>La préparation fait l'objet d'une validation (personne différente)</t>
  </si>
  <si>
    <t>La libération est effectuée par un pharmacien.</t>
  </si>
  <si>
    <t>Etiquetage - Enregistrement</t>
  </si>
  <si>
    <t>Etiquetage complet (nom, poids…)</t>
  </si>
  <si>
    <t>L'étiquetage comporte tous les éléments nécessaire à la bonne conservation et à l'administration du produit préparé.</t>
  </si>
  <si>
    <t>Logiciel de fabrication adapté (préciser)</t>
  </si>
  <si>
    <t>Edition d'une fiche de fabrication</t>
  </si>
  <si>
    <t>Les données relatives à la réalisation de la préparation sont enregistrées et conservées.</t>
  </si>
  <si>
    <t>Les non-conformités sont traitées et enregistrées.</t>
  </si>
  <si>
    <t>Les locaux sont réservés à la préparation des médicaments destinés à la NP.(Locaux dédiés et centralisés)</t>
  </si>
  <si>
    <t>Le mélanges des constituants est réalisé au moyen d'un automate de répartition (préciser)</t>
  </si>
  <si>
    <t>Le choix de l'automate répond qualitativement et quantitativement aux mélanges préparés.</t>
  </si>
  <si>
    <t>La qualification de l'automate est réalisée autant que de besoin.</t>
  </si>
  <si>
    <t>BPP 7.2
BPP 6.6</t>
  </si>
  <si>
    <t>Les opérations de stockage, transfert des matières premières sont maitrisées.(passe-plats, sas)</t>
  </si>
  <si>
    <t>Locaux adaptés, dédiés et identifiés par une signalétique appropriée. Locaux équipés de sas sécurisés. Vestiaires conçus comme des sas.</t>
  </si>
  <si>
    <t>Préciser la fréquence de changement des filtres HEPA.</t>
  </si>
  <si>
    <t>R5126-33-2°</t>
  </si>
  <si>
    <t>Principes et préalables</t>
  </si>
  <si>
    <t>R5126-33-1°</t>
  </si>
  <si>
    <t>La PUI doit donc être autorisée à utiliser des matières premières ou spécialités considérées comme dangereuses. Les éléments figurant dans la "Grille générale" doivent bien sûr être respectés.</t>
  </si>
  <si>
    <t>La PUI doit donc être autorisée à réaliser des préparations magistrales stériles. Les éléments figurant dans la "Grille générale" doivent bien sûr être respectés.</t>
  </si>
  <si>
    <t>Voir § 8.3</t>
  </si>
  <si>
    <t>Une attention particulière sera portée sur l'accès aux locaux (sas sécurisés)</t>
  </si>
  <si>
    <t>Un plan détaillé et annoté devra être joint.</t>
  </si>
  <si>
    <t>Equipement et matériel</t>
  </si>
  <si>
    <t>Préciser si les hottes fonctionnent en surpression ou en dépression.</t>
  </si>
  <si>
    <t>Voir § 8.2</t>
  </si>
  <si>
    <t>Le choix des matériels (hotte, isolateur) est établi en fonction de la nature des préparations réalisées.
Voir § 8.4 et "Prép. stériles" § 7.2 et 7.3</t>
  </si>
  <si>
    <t>Prescripteurs et prescription</t>
  </si>
  <si>
    <t>Les prescripteurs de médicaments anticancéreux figurent sur la liste des prescripteurs habilités à prescrire</t>
  </si>
  <si>
    <t>Le pharmacien dispose des protocoles établis dans l'établissement</t>
  </si>
  <si>
    <t>Les traitements adjuvants</t>
  </si>
  <si>
    <t>Les solvants de reconstitution</t>
  </si>
  <si>
    <t>Les véhicules de dilution des anticancéreux</t>
  </si>
  <si>
    <t>Les dispositifs médicaux contenant</t>
  </si>
  <si>
    <t>Le temps de passage</t>
  </si>
  <si>
    <t>Les dispositifs médicaux d'administration</t>
  </si>
  <si>
    <t>La prescription est transmise à la PUI</t>
  </si>
  <si>
    <t>La prescription est informatisée</t>
  </si>
  <si>
    <t>Le nom, qualité et spécialité du prescripteur</t>
  </si>
  <si>
    <t>Date de la prescription</t>
  </si>
  <si>
    <t>Dénomination du produit (DCI ou nom commercial)</t>
  </si>
  <si>
    <t>Dosage</t>
  </si>
  <si>
    <t>Posologie</t>
  </si>
  <si>
    <t>Voie d'administration</t>
  </si>
  <si>
    <t>Mode de présentation</t>
  </si>
  <si>
    <t>Identification du patient</t>
  </si>
  <si>
    <t>Nom et nom de jeune fille pour les dames</t>
  </si>
  <si>
    <t>Prénom</t>
  </si>
  <si>
    <t>Sexe</t>
  </si>
  <si>
    <t>Age</t>
  </si>
  <si>
    <t xml:space="preserve">Taille </t>
  </si>
  <si>
    <t xml:space="preserve">Poids </t>
  </si>
  <si>
    <t>Durée du traitement</t>
  </si>
  <si>
    <t>Signature du prescripteur</t>
  </si>
  <si>
    <t>Les solvants de reconstitutions</t>
  </si>
  <si>
    <t>La voie d'administration intratéchale fait l'objet d'un circuit particulier</t>
  </si>
  <si>
    <t>Le pharmacien a accès à l'historique du patient : nombre de cures, cumul, doses…</t>
  </si>
  <si>
    <t>Le pharmacien a accès aux paramètres biologiques du patient</t>
  </si>
  <si>
    <t>Le pharmacien a accès aux données sur le patient : poids, surface corporelle…</t>
  </si>
  <si>
    <t>Des formules de calcul automatique de doses sont disponibles</t>
  </si>
  <si>
    <t>Il existe une procédure décrivant les modalités d'appréciation de la faisabilité</t>
  </si>
  <si>
    <t>L'évaluation de la faisabilité fait l'objet d'un compte-rendu</t>
  </si>
  <si>
    <t>Contrôle des aspects réglementaires</t>
  </si>
  <si>
    <t>Bon usage de la préparation en termes d'objectif thérapeutique, d'ajustement thérapeutique, de meilleure acceptabilité, d'observance, de diminution des risques, de traçabilité de la prise</t>
  </si>
  <si>
    <t>Enregistrement des données par personnes autorisées</t>
  </si>
  <si>
    <t>Accès protégé par mot de passe</t>
  </si>
  <si>
    <t>Le dossier patient comporte notamment le compte rendu de la réunion de concertation pluridisciplinaire (RCP)</t>
  </si>
  <si>
    <t>La liste est disponible et tenue à jour.</t>
  </si>
  <si>
    <t>Arrêté du 6 avril 2011 (art. 13 et 14)
Art. D6124-134 du CSP</t>
  </si>
  <si>
    <t>INCA, critères d'agrément</t>
  </si>
  <si>
    <t>BPP 3.1.2.1</t>
  </si>
  <si>
    <t>Les protocoles incluent :</t>
  </si>
  <si>
    <t>Arrêté du 6 avril 2011 (art. 13 )</t>
  </si>
  <si>
    <t>Préciser (logiciel, calculs, éditions…)</t>
  </si>
  <si>
    <t>La prescription comporte :</t>
  </si>
  <si>
    <t>Lieu d'exercice / service</t>
  </si>
  <si>
    <t xml:space="preserve">Lors de chimiothérapies anticancéreuses associant des vinca-alcaloïdes en administration intraveineuse et des médicaments administrés par voie intrathécale :
- Dissocier dans le temps l’administration intraveineuse de vinca-alcaloïdes et l’administration intrathécale d’autres anticancéreux ;
- Séparer les circuits d’acheminement des préparations destinées à la voie intraveineuse et celles destinées à la voie intrathécale pour un même patient ;
- Veiller à ne jamais mélanger sur le même plateau de soin des préparations destinées à la voie intrathécale avec d’autres préparations injectables ;
- Déconditionner uniquement au lit du patient les produits destinés à la voie intrathécale ;
- Instaurer une procédure de double lecture (à haute voix) de l’étiquette des produits (médecin/infirmière,
médecin/médecin) avant l’administration ;
- Mettre en place un enregistrement de ce double contrôle, attesté par la signature des soignants après le geste.
 Afficher la liste des produits autorisés par voie intrathécale dans tous les services concernés. </t>
  </si>
  <si>
    <t>Validation de la prescription</t>
  </si>
  <si>
    <t>Faisabilité</t>
  </si>
  <si>
    <t>L'ntérêt pharmaco-thérapeutique est évalué</t>
  </si>
  <si>
    <t>Le risque sanitaire est évalué</t>
  </si>
  <si>
    <t>La faisabilité galénique est évaluée</t>
  </si>
  <si>
    <t>Personne habilitée à valider la prescription</t>
  </si>
  <si>
    <t>Edition des étiquettes</t>
  </si>
  <si>
    <t>Validation informatique de la prescription</t>
  </si>
  <si>
    <t>FR PUI 709 grille Préparations…</t>
  </si>
  <si>
    <t>La présente grille peut être utilisée lors d'une inspection ou pour instruire une demande (modification, renouvellement d'autorisation conformément à l'article IV du décret N° 2019-489).</t>
  </si>
  <si>
    <t>La notion d'écart s'appuyant sur un constat effectif ne concerne que les inspections sur site.</t>
  </si>
  <si>
    <t>L'instruction d'une demande s'appuie sur les renseignements et précisions présentés dans la demande. Ces éléments sont évalués selon une cotation qui ne peut objectiver d'écarts de fonctionnement. Les cotations sont les suivantes :</t>
  </si>
  <si>
    <t>La précision apportée répond aux exigences de la réglementation</t>
  </si>
  <si>
    <t>Ne concerne pas l'établissement</t>
  </si>
  <si>
    <t>Remarque attendant au besoin une prise en compte et une réponse de l'établissement</t>
  </si>
  <si>
    <t>Cet outil comporte plusieurs onglets.</t>
  </si>
  <si>
    <t>A renseigner par l'établissement excepté les points relatifs à l'organisation de l'inspection ou de l'instruction de la demande.</t>
  </si>
  <si>
    <t>La demande pouvant concerner plusieurs activités, les cases jaunes, en haut à droite, seront cochées en fonction des besoins.</t>
  </si>
  <si>
    <t>Evalue l'organisation générale de l'activité de préparations magistrales ou hospitalières. Elle constitue un préalable à toute autre demande.</t>
  </si>
  <si>
    <t>Subst. Dangereuses</t>
  </si>
  <si>
    <t>Concerne l'activité de préparations stériles. Les préparations destinées à la Nutrition Parentérale (NP) sont traitées dans cette catégorie.</t>
  </si>
  <si>
    <t>Concerne l'activité de préparations produites à partir de matières premières ou de spécialités contenant des substances dangereuses pour le personnel ou l'environnement. La reconstitution de médicaments chimio-thérapiques est traitée dans cette partie.</t>
  </si>
  <si>
    <t>Point insuffisamment ou non renseigné. Des prescisions sont attendues.</t>
  </si>
  <si>
    <t>Concerne les préparations rendues nécessaires par les recherches biomédicales, y compris la préparation des médicaments expérimentaux</t>
  </si>
  <si>
    <t>Med. Exp</t>
  </si>
  <si>
    <t>Conclusions intermédiaires</t>
  </si>
  <si>
    <t>Synthèse automatisée des cotations apportées par l'inspecteur. Un résumé des points à prendre en compte accompagne cette synthèse.</t>
  </si>
  <si>
    <t>Réponses</t>
  </si>
  <si>
    <t>Conclusions finales</t>
  </si>
  <si>
    <t>L'inspecteur émet un avis qui précise les éléments nécessaires à la rédaction de l'arrêté d'autorisation.</t>
  </si>
  <si>
    <t>Autre personnel intervenant dans la PUI ou placés sous la responsabilité de la PUI</t>
  </si>
  <si>
    <t>Préparation de doses à administrer ou des médicaments expérimentaux (R5126-9-I-1°)</t>
  </si>
  <si>
    <t>Réalisation de préparations magistrales (R5126-9-I-2°)</t>
  </si>
  <si>
    <t>Réalisation de préparations magistrales stériles (R5126-33-1°)</t>
  </si>
  <si>
    <t>Réalisation de préparations magistrales comportant des MP ou spécialités présentant un risque pour le personnel ou l'environnement (R5126-33-2°)</t>
  </si>
  <si>
    <t>Préparations hospitalières (R5126-9-I-3° et R5126-33-3°)</t>
  </si>
  <si>
    <t>Reconstitution de spécialités pharmaceutiques y compris thérapie innovante (R5126-9-I-4° et R5126-33-3°)</t>
  </si>
  <si>
    <t>Mise sous forme appropriée médicaments thérapie innovante préparés ponctuellement y compris des médicaments expérimentaux  (R5126-9-I-5° et R5126-33-3°)</t>
  </si>
  <si>
    <t>Prép. de médicaments radiopharmaceutiques (R5126-9-6° et R5126-33-3°)</t>
  </si>
  <si>
    <t>Prép. méd. expérimentaux sauf thérapie innovante et préparation pour essais cliniques (R5126-9-I-7°)</t>
  </si>
  <si>
    <t>Importation de médicaments expérimentaux (R5126-9-I-8°)</t>
  </si>
  <si>
    <t>Importation de préparations en provenance d'un état membre UE ou autorisé (R5126-9-I-9°)</t>
  </si>
  <si>
    <t>Préparation des dispositifs médicaux stériles (R5126-9-I-10° et R5126-33-3°)</t>
  </si>
  <si>
    <t>Activités exercées pour le compte d'une autre PUI (R5126-9-II-§3 - R5126-27-2°)</t>
  </si>
  <si>
    <t>Missions et/ou activités exercées par une autre PUI pour le compte de la PUI (R5126-9-II-4° - R5126-27-3°)</t>
  </si>
  <si>
    <t>Missions exercées ou prévues (L5126-1)</t>
  </si>
  <si>
    <t>Date / Oui / Non</t>
  </si>
  <si>
    <t>Sites ou établissements concernés</t>
  </si>
  <si>
    <t>Pour le compte de la PUI de l'établissement (L5126-I - 1°, 2°, 3°, 4° - R5126-27-2°)</t>
  </si>
  <si>
    <t>1° : Missions générales (appro., contrôle, détention, dispensation…)</t>
  </si>
  <si>
    <t>2° : Actions de pharmacie clinique</t>
  </si>
  <si>
    <t>3° : Actions d'information, promotion, pharmacovigilance</t>
  </si>
  <si>
    <t>4° : Situations d'urgence (approvisionnement et vente)</t>
  </si>
  <si>
    <t>Missions exercées pour le compte d'autres PUI (R5126-10 - R5126-27-2°)</t>
  </si>
  <si>
    <t>Oui / Non</t>
  </si>
  <si>
    <t>Détails (sites et/ou missions concernés)</t>
  </si>
  <si>
    <t>Actions de pharmacie clinique, d'information, promotion, pharmacovigilance</t>
  </si>
  <si>
    <t xml:space="preserve">Nbre Ecarts </t>
  </si>
  <si>
    <t>Ecart</t>
  </si>
  <si>
    <t>Nombre d'écarts (Ecart)</t>
  </si>
  <si>
    <t>L'établissement complétera les points affichés (Rem., Non renseigné, Ecart, E Majeur, E Critique). Les points satisfaisants ou sans objet ne sont pas affichés.</t>
  </si>
  <si>
    <t>Matériel de préparation et de contrôle</t>
  </si>
  <si>
    <t>Traitement des déchets</t>
  </si>
  <si>
    <t>L'élimination des déchets est conforme à la législation en vigueur :
 - Locaux adaptés
 - Traitement des effluents
 - Conteneurs réservés et étiquetés
 - Durée de stockage limitée dans le temps</t>
  </si>
  <si>
    <t>BPPH §3.2</t>
  </si>
  <si>
    <t>La manipulation de produits toxiques fait l'objet de précautions particulières définies dans une ou plusieurs procédures.</t>
  </si>
  <si>
    <t>Espace réservé, spécifique et adapté aux archivages garantissant confidentialité et conservation des données.
L'archivage peut faire l'objet d'un contrat avec un prestataire extérieur qui dispose de locaux sécurisé et adaptés.</t>
  </si>
  <si>
    <t>L'archivage dématérialisé répond aux exigences réglementaires en vigueur. Le système d'archivage électronique (SAE) répond aux exigences de la norme NF Z42-013.</t>
  </si>
  <si>
    <t>BPPH §3.3.1
Norme NF Z42-013</t>
  </si>
  <si>
    <t>Ces activités seront traitées dans le cadre d'un renouvellement de l'autorisation initale (outil dédié). Ainsi, si l'établissement réalise des préparations stériles pour le compte de deux autres PUI, un seul dossier sera déposé. Il précisera toutes les activités autorisées (sous-traitances comprises) en précisant les dates et n° d'autorisations délivrées.</t>
  </si>
  <si>
    <t>Préparation et/ou reconstitution de médicaments anticancéreux : voir grille "Subst. Dangereuses" § 9.1</t>
  </si>
  <si>
    <t>Préparation et/ou reconstitution de médicaments anticancéreux (MAC)</t>
  </si>
  <si>
    <t>La préparation de MAC nécessite l'utilisation de substances dangereuses pour l'environnement et le personnel. Les préalables relatifs à l'utilisation de matières premières ou spécialités dangereuses doivent être respectés.</t>
  </si>
  <si>
    <t>Les MAC étant des médicaments injectables, ils répondent donc à la définition de préparations magistrales stériles.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</si>
</sst>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quot; &quot;##&quot; &quot;##&quot; &quot;##&quot; &quot;##"/>
    <numFmt numFmtId="165" formatCode="[$-F800]dddd\,\ mmmm\ dd\,\ yyyy"/>
    <numFmt numFmtId="166" formatCode="[$-40C]d\ mmmm\ yyyy;@"/>
    <numFmt numFmtId="167" formatCode="0&quot; 1/2 J&quot;"/>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7.5"/>
      <color indexed="12"/>
      <name val="Arial"/>
    </font>
    <font>
      <b/>
      <sz val="10"/>
      <name val="Arial"/>
      <family val="2"/>
    </font>
    <font>
      <sz val="10"/>
      <name val="Arial"/>
      <family val="2"/>
    </font>
    <font>
      <sz val="8"/>
      <name val="Arial"/>
      <family val="2"/>
    </font>
    <font>
      <b/>
      <sz val="8"/>
      <color indexed="81"/>
      <name val="Tahoma"/>
    </font>
    <font>
      <sz val="8"/>
      <color indexed="81"/>
      <name val="Tahoma"/>
    </font>
    <font>
      <b/>
      <sz val="12"/>
      <name val="Arial"/>
      <family val="2"/>
    </font>
    <font>
      <b/>
      <sz val="10"/>
      <color indexed="43"/>
      <name val="Arial"/>
      <family val="2"/>
    </font>
    <font>
      <sz val="10"/>
      <color indexed="12"/>
      <name val="Arial"/>
      <family val="2"/>
    </font>
    <font>
      <sz val="8"/>
      <color indexed="81"/>
      <name val="Tahoma"/>
      <charset val="1"/>
    </font>
    <font>
      <sz val="11"/>
      <name val="Arial"/>
      <family val="2"/>
    </font>
    <font>
      <sz val="8"/>
      <color indexed="81"/>
      <name val="Tahoma"/>
      <family val="2"/>
    </font>
    <font>
      <b/>
      <sz val="12"/>
      <color indexed="13"/>
      <name val="Arial"/>
      <family val="2"/>
    </font>
    <font>
      <sz val="8"/>
      <name val="Arial"/>
    </font>
    <font>
      <b/>
      <sz val="8"/>
      <color indexed="81"/>
      <name val="Tahoma"/>
      <family val="2"/>
    </font>
    <font>
      <u/>
      <sz val="10"/>
      <name val="Arial"/>
      <family val="2"/>
    </font>
    <font>
      <b/>
      <i/>
      <sz val="10"/>
      <name val="Arial"/>
      <family val="2"/>
    </font>
    <font>
      <sz val="10"/>
      <color indexed="10"/>
      <name val="Arial"/>
      <family val="2"/>
    </font>
    <font>
      <u/>
      <sz val="10"/>
      <color indexed="12"/>
      <name val="Arial"/>
      <family val="2"/>
    </font>
    <font>
      <i/>
      <sz val="10"/>
      <name val="Arial"/>
      <family val="2"/>
    </font>
    <font>
      <b/>
      <u/>
      <sz val="12"/>
      <name val="Arial"/>
      <family val="2"/>
    </font>
    <font>
      <b/>
      <sz val="10"/>
      <color rgb="FF0000FF"/>
      <name val="Arial"/>
      <family val="2"/>
    </font>
    <font>
      <sz val="10"/>
      <color rgb="FF0000FF"/>
      <name val="Arial"/>
      <family val="2"/>
    </font>
    <font>
      <b/>
      <sz val="9"/>
      <color indexed="81"/>
      <name val="Tahoma"/>
      <family val="2"/>
    </font>
    <font>
      <sz val="9"/>
      <color indexed="81"/>
      <name val="Tahoma"/>
      <family val="2"/>
    </font>
    <font>
      <sz val="10"/>
      <color theme="1"/>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color indexed="81"/>
      <name val="Tahoma"/>
      <family val="2"/>
    </font>
    <font>
      <u/>
      <sz val="7.5"/>
      <color indexed="12"/>
      <name val="Arial"/>
      <family val="2"/>
    </font>
    <font>
      <b/>
      <sz val="10"/>
      <color indexed="12"/>
      <name val="Arial"/>
      <family val="2"/>
    </font>
    <font>
      <b/>
      <sz val="10"/>
      <color theme="0"/>
      <name val="Arial"/>
      <family val="2"/>
    </font>
    <font>
      <sz val="10"/>
      <color theme="0" tint="-0.14999847407452621"/>
      <name val="Arial"/>
      <family val="2"/>
    </font>
    <font>
      <b/>
      <sz val="12"/>
      <color theme="0"/>
      <name val="Arial"/>
      <family val="2"/>
    </font>
    <font>
      <sz val="9"/>
      <name val="Arial"/>
      <family val="2"/>
    </font>
    <font>
      <b/>
      <sz val="9"/>
      <name val="Arial"/>
      <family val="2"/>
    </font>
    <font>
      <u/>
      <sz val="10"/>
      <color theme="1"/>
      <name val="Arial"/>
      <family val="2"/>
    </font>
    <font>
      <i/>
      <sz val="11"/>
      <name val="Arial"/>
      <family val="2"/>
    </font>
    <font>
      <sz val="10"/>
      <color rgb="FFFF0000"/>
      <name val="Arial"/>
      <family val="2"/>
    </font>
    <font>
      <sz val="9"/>
      <color rgb="FFFF0000"/>
      <name val="Arial"/>
      <family val="2"/>
    </font>
    <font>
      <sz val="14"/>
      <name val="Arial"/>
      <family val="2"/>
    </font>
    <font>
      <sz val="10"/>
      <color theme="0"/>
      <name val="Arial"/>
      <family val="2"/>
    </font>
  </fonts>
  <fills count="56">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indexed="48"/>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theme="0" tint="-4.9989318521683403E-2"/>
        <bgColor indexed="64"/>
      </patternFill>
    </fill>
    <fill>
      <patternFill patternType="solid">
        <fgColor rgb="FFDDDDDD"/>
        <bgColor indexed="64"/>
      </patternFill>
    </fill>
    <fill>
      <patternFill patternType="solid">
        <fgColor rgb="FFFFFF00"/>
        <bgColor indexed="64"/>
      </patternFill>
    </fill>
    <fill>
      <patternFill patternType="solid">
        <fgColor rgb="FFCCECFF"/>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rgb="FF66FFFF"/>
        <bgColor indexed="64"/>
      </patternFill>
    </fill>
    <fill>
      <patternFill patternType="solid">
        <fgColor rgb="FF99CCFF"/>
        <bgColor indexed="64"/>
      </patternFill>
    </fill>
    <fill>
      <patternFill patternType="solid">
        <fgColor rgb="FFCCFFCC"/>
        <bgColor indexed="64"/>
      </patternFill>
    </fill>
    <fill>
      <patternFill patternType="solid">
        <fgColor rgb="FFFFCC99"/>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0000FF"/>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66FF"/>
        <bgColor indexed="64"/>
      </patternFill>
    </fill>
    <fill>
      <patternFill patternType="solid">
        <fgColor rgb="FFCCFF99"/>
        <bgColor indexed="64"/>
      </patternFill>
    </fill>
    <fill>
      <patternFill patternType="solid">
        <fgColor rgb="FF00B0F0"/>
        <bgColor indexed="64"/>
      </patternFill>
    </fill>
    <fill>
      <patternFill patternType="solid">
        <fgColor rgb="FFFFC000"/>
        <bgColor indexed="64"/>
      </patternFill>
    </fill>
    <fill>
      <patternFill patternType="solid">
        <fgColor rgb="FFFF99FF"/>
        <bgColor indexed="64"/>
      </patternFill>
    </fill>
    <fill>
      <patternFill patternType="solid">
        <fgColor rgb="FF92D050"/>
        <bgColor indexed="64"/>
      </patternFill>
    </fill>
    <fill>
      <patternFill patternType="solid">
        <fgColor rgb="FFFFFFCC"/>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49">
    <xf numFmtId="0" fontId="0" fillId="0" borderId="0"/>
    <xf numFmtId="0" fontId="8" fillId="0" borderId="0" applyNumberFormat="0" applyFill="0" applyBorder="0" applyAlignment="0" applyProtection="0">
      <alignment vertical="top"/>
      <protection locked="0"/>
    </xf>
    <xf numFmtId="0" fontId="10" fillId="0" borderId="0"/>
    <xf numFmtId="0" fontId="7" fillId="0" borderId="0"/>
    <xf numFmtId="0" fontId="26" fillId="0" borderId="0" applyNumberFormat="0" applyFill="0" applyBorder="0" applyAlignment="0" applyProtection="0">
      <alignment vertical="top"/>
      <protection locked="0"/>
    </xf>
    <xf numFmtId="0" fontId="34"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23" borderId="0" applyNumberFormat="0" applyBorder="0" applyAlignment="0" applyProtection="0"/>
    <xf numFmtId="0" fontId="34" fillId="24"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5" borderId="0" applyNumberFormat="0" applyBorder="0" applyAlignment="0" applyProtection="0"/>
    <xf numFmtId="0" fontId="35" fillId="26"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35" fillId="33" borderId="0" applyNumberFormat="0" applyBorder="0" applyAlignment="0" applyProtection="0"/>
    <xf numFmtId="0" fontId="36" fillId="0" borderId="0" applyNumberFormat="0" applyFill="0" applyBorder="0" applyAlignment="0" applyProtection="0"/>
    <xf numFmtId="0" fontId="37" fillId="34" borderId="16" applyNumberFormat="0" applyAlignment="0" applyProtection="0"/>
    <xf numFmtId="0" fontId="38" fillId="0" borderId="17" applyNumberFormat="0" applyFill="0" applyAlignment="0" applyProtection="0"/>
    <xf numFmtId="0" fontId="10" fillId="35" borderId="18" applyNumberFormat="0" applyFont="0" applyAlignment="0" applyProtection="0"/>
    <xf numFmtId="0" fontId="39" fillId="21" borderId="16" applyNumberFormat="0" applyAlignment="0" applyProtection="0"/>
    <xf numFmtId="0" fontId="40" fillId="17" borderId="0" applyNumberFormat="0" applyBorder="0" applyAlignment="0" applyProtection="0"/>
    <xf numFmtId="0" fontId="41" fillId="36" borderId="0" applyNumberFormat="0" applyBorder="0" applyAlignment="0" applyProtection="0"/>
    <xf numFmtId="0" fontId="42" fillId="18" borderId="0" applyNumberFormat="0" applyBorder="0" applyAlignment="0" applyProtection="0"/>
    <xf numFmtId="0" fontId="43" fillId="34" borderId="19" applyNumberFormat="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46" fillId="0" borderId="20" applyNumberFormat="0" applyFill="0" applyAlignment="0" applyProtection="0"/>
    <xf numFmtId="0" fontId="47" fillId="0" borderId="21" applyNumberFormat="0" applyFill="0" applyAlignment="0" applyProtection="0"/>
    <xf numFmtId="0" fontId="48" fillId="0" borderId="22" applyNumberFormat="0" applyFill="0" applyAlignment="0" applyProtection="0"/>
    <xf numFmtId="0" fontId="48" fillId="0" borderId="0" applyNumberFormat="0" applyFill="0" applyBorder="0" applyAlignment="0" applyProtection="0"/>
    <xf numFmtId="0" fontId="49" fillId="0" borderId="23" applyNumberFormat="0" applyFill="0" applyAlignment="0" applyProtection="0"/>
    <xf numFmtId="0" fontId="50" fillId="37" borderId="24" applyNumberFormat="0" applyAlignment="0" applyProtection="0"/>
    <xf numFmtId="0" fontId="10" fillId="0" borderId="0"/>
    <xf numFmtId="0" fontId="52" fillId="0" borderId="0" applyNumberFormat="0" applyFill="0" applyBorder="0" applyAlignment="0" applyProtection="0">
      <alignment vertical="top"/>
      <protection locked="0"/>
    </xf>
    <xf numFmtId="0" fontId="6" fillId="0" borderId="0"/>
  </cellStyleXfs>
  <cellXfs count="471">
    <xf numFmtId="0" fontId="0" fillId="0" borderId="0" xfId="0"/>
    <xf numFmtId="0" fontId="0" fillId="2" borderId="0" xfId="0" applyFill="1" applyBorder="1" applyAlignment="1">
      <alignment vertical="center" wrapText="1"/>
    </xf>
    <xf numFmtId="0" fontId="0" fillId="0" borderId="1" xfId="0" applyFill="1" applyBorder="1" applyAlignment="1">
      <alignment horizontal="left" vertical="center" wrapText="1"/>
    </xf>
    <xf numFmtId="0" fontId="0" fillId="2" borderId="1" xfId="0"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0" fillId="2" borderId="1" xfId="0" applyFill="1" applyBorder="1" applyAlignment="1">
      <alignment horizontal="center" vertical="center" wrapText="1"/>
    </xf>
    <xf numFmtId="0" fontId="10" fillId="0" borderId="1" xfId="0" applyFont="1" applyFill="1" applyBorder="1" applyAlignment="1">
      <alignment horizontal="left" vertical="center" wrapText="1" indent="1"/>
    </xf>
    <xf numFmtId="0" fontId="18" fillId="0" borderId="0" xfId="0" applyFont="1"/>
    <xf numFmtId="0" fontId="18" fillId="0" borderId="0" xfId="0" applyFont="1" applyBorder="1"/>
    <xf numFmtId="0" fontId="18" fillId="0" borderId="0" xfId="0" applyFont="1" applyBorder="1" applyAlignment="1">
      <alignment wrapText="1"/>
    </xf>
    <xf numFmtId="0" fontId="10" fillId="2" borderId="1"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1" xfId="0" applyFont="1" applyFill="1" applyBorder="1" applyAlignment="1">
      <alignment horizontal="center" vertical="center" textRotation="90" wrapText="1"/>
    </xf>
    <xf numFmtId="0" fontId="9" fillId="10" borderId="6" xfId="0" applyFont="1" applyFill="1" applyBorder="1" applyAlignment="1">
      <alignment horizontal="center" vertical="center" wrapText="1"/>
    </xf>
    <xf numFmtId="0" fontId="10" fillId="2" borderId="6"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top" wrapText="1"/>
    </xf>
    <xf numFmtId="0" fontId="9" fillId="10" borderId="7" xfId="0" applyFont="1" applyFill="1" applyBorder="1" applyAlignment="1">
      <alignment horizontal="center" vertical="center" wrapText="1"/>
    </xf>
    <xf numFmtId="0" fontId="9" fillId="2" borderId="0" xfId="0" applyFont="1" applyFill="1" applyBorder="1" applyAlignment="1">
      <alignment vertical="top" wrapText="1"/>
    </xf>
    <xf numFmtId="0" fontId="9" fillId="0" borderId="7"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textRotation="90" wrapText="1"/>
    </xf>
    <xf numFmtId="0" fontId="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27" fillId="0" borderId="1" xfId="0" applyFont="1" applyFill="1" applyBorder="1" applyAlignment="1">
      <alignment horizontal="left" vertical="center" wrapText="1"/>
    </xf>
    <xf numFmtId="0" fontId="0" fillId="2" borderId="6" xfId="0"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4" borderId="0" xfId="0" applyFont="1" applyFill="1" applyBorder="1" applyAlignment="1">
      <alignment horizontal="left" vertical="top" wrapText="1"/>
    </xf>
    <xf numFmtId="164" fontId="0" fillId="0" borderId="0" xfId="0" applyNumberFormat="1"/>
    <xf numFmtId="49" fontId="26" fillId="0" borderId="0" xfId="1" applyNumberFormat="1" applyFont="1" applyAlignment="1" applyProtection="1"/>
    <xf numFmtId="0" fontId="10" fillId="0" borderId="0" xfId="0" applyFont="1"/>
    <xf numFmtId="0" fontId="10" fillId="2" borderId="1" xfId="0" applyFont="1" applyFill="1" applyBorder="1" applyAlignment="1">
      <alignment horizontal="left" vertical="center" wrapText="1" indent="1"/>
    </xf>
    <xf numFmtId="0" fontId="0" fillId="2" borderId="0" xfId="0" applyFill="1" applyBorder="1" applyAlignment="1">
      <alignment horizontal="center" vertical="center" wrapText="1"/>
    </xf>
    <xf numFmtId="0" fontId="0" fillId="3" borderId="0" xfId="0" applyFill="1" applyBorder="1" applyAlignment="1">
      <alignment horizontal="left" vertical="center" wrapText="1"/>
    </xf>
    <xf numFmtId="0" fontId="0" fillId="4" borderId="0" xfId="0" applyFill="1" applyBorder="1" applyAlignment="1">
      <alignment horizontal="left" vertical="center" wrapText="1"/>
    </xf>
    <xf numFmtId="0" fontId="0" fillId="0" borderId="0" xfId="0" applyFill="1" applyBorder="1" applyAlignment="1">
      <alignment horizontal="left" vertical="center" wrapText="1"/>
    </xf>
    <xf numFmtId="0" fontId="0" fillId="5" borderId="0" xfId="0" applyFill="1" applyBorder="1" applyAlignment="1">
      <alignment horizontal="left" vertical="center" wrapText="1"/>
    </xf>
    <xf numFmtId="0" fontId="9" fillId="4" borderId="0" xfId="0" applyFont="1" applyFill="1" applyBorder="1" applyAlignment="1">
      <alignment horizontal="left" vertical="center" wrapText="1"/>
    </xf>
    <xf numFmtId="0" fontId="0" fillId="2" borderId="0" xfId="0" applyFill="1" applyBorder="1" applyAlignment="1">
      <alignment horizontal="left" vertical="center" wrapText="1"/>
    </xf>
    <xf numFmtId="0" fontId="11" fillId="2" borderId="0" xfId="0" applyFont="1" applyFill="1" applyBorder="1" applyAlignment="1">
      <alignment horizontal="center" vertical="center" wrapText="1"/>
    </xf>
    <xf numFmtId="0" fontId="9" fillId="3" borderId="0"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10" fillId="3" borderId="0" xfId="0" applyFont="1" applyFill="1" applyBorder="1" applyAlignment="1">
      <alignment horizontal="left" vertical="center" wrapText="1" indent="1"/>
    </xf>
    <xf numFmtId="0" fontId="10" fillId="4" borderId="0" xfId="0" applyFont="1" applyFill="1" applyBorder="1" applyAlignment="1">
      <alignment horizontal="left" vertical="center" wrapText="1" indent="1"/>
    </xf>
    <xf numFmtId="0" fontId="10" fillId="3" borderId="0" xfId="0" applyFont="1" applyFill="1" applyBorder="1" applyAlignment="1">
      <alignment horizontal="left" vertical="center" wrapText="1"/>
    </xf>
    <xf numFmtId="0" fontId="10" fillId="4" borderId="0" xfId="0" applyFont="1" applyFill="1" applyBorder="1" applyAlignment="1">
      <alignment horizontal="left" vertical="center" wrapText="1"/>
    </xf>
    <xf numFmtId="0" fontId="0" fillId="3" borderId="0" xfId="0" applyFill="1" applyBorder="1" applyAlignment="1">
      <alignment horizontal="center" vertical="center" wrapText="1"/>
    </xf>
    <xf numFmtId="0" fontId="0" fillId="4" borderId="0" xfId="0" applyFill="1" applyBorder="1" applyAlignment="1">
      <alignment horizontal="center" vertical="center" wrapText="1"/>
    </xf>
    <xf numFmtId="0" fontId="0" fillId="0" borderId="0" xfId="0" applyFill="1" applyBorder="1" applyAlignment="1">
      <alignment horizontal="center" vertical="center" wrapText="1"/>
    </xf>
    <xf numFmtId="0" fontId="10" fillId="0" borderId="7" xfId="0" applyFont="1" applyFill="1" applyBorder="1" applyAlignment="1">
      <alignment horizontal="left" vertical="center" wrapText="1" indent="1"/>
    </xf>
    <xf numFmtId="0" fontId="9" fillId="15" borderId="1" xfId="0" applyFont="1" applyFill="1" applyBorder="1" applyAlignment="1">
      <alignment horizontal="left" vertical="center" wrapText="1" indent="1"/>
    </xf>
    <xf numFmtId="0" fontId="0" fillId="0" borderId="1" xfId="0" applyBorder="1" applyAlignment="1">
      <alignment horizontal="right" vertical="center" indent="1"/>
    </xf>
    <xf numFmtId="0" fontId="0" fillId="0" borderId="1" xfId="0" applyBorder="1" applyAlignment="1">
      <alignment horizontal="left" vertical="center" indent="1"/>
    </xf>
    <xf numFmtId="0" fontId="18" fillId="0" borderId="0" xfId="0" applyFont="1" applyAlignment="1">
      <alignment horizontal="left" vertical="center" indent="1"/>
    </xf>
    <xf numFmtId="0" fontId="18" fillId="0" borderId="0" xfId="0" applyFont="1" applyAlignment="1">
      <alignment horizontal="center" vertical="center" wrapText="1"/>
    </xf>
    <xf numFmtId="0" fontId="10"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33" fillId="0" borderId="1" xfId="3" applyFont="1" applyBorder="1" applyAlignment="1">
      <alignment horizontal="left" vertical="center" wrapText="1" indent="1"/>
    </xf>
    <xf numFmtId="0" fontId="10" fillId="0" borderId="1" xfId="0" applyFont="1" applyBorder="1" applyAlignment="1">
      <alignment horizontal="left" vertical="center" indent="1"/>
    </xf>
    <xf numFmtId="0" fontId="10" fillId="0" borderId="0" xfId="0" applyFont="1" applyBorder="1" applyAlignment="1">
      <alignment horizontal="left" vertical="center" indent="1"/>
    </xf>
    <xf numFmtId="0" fontId="10" fillId="0" borderId="1" xfId="0" applyFont="1" applyBorder="1" applyAlignment="1">
      <alignment horizontal="right" vertical="center" indent="1"/>
    </xf>
    <xf numFmtId="0" fontId="33" fillId="0" borderId="0" xfId="3" applyFont="1" applyBorder="1" applyAlignment="1">
      <alignment horizontal="left" vertical="center" wrapText="1" indent="1"/>
    </xf>
    <xf numFmtId="0" fontId="14" fillId="12" borderId="1" xfId="0" applyFont="1" applyFill="1" applyBorder="1" applyAlignment="1">
      <alignment horizontal="left" vertical="center" wrapText="1" indent="1"/>
    </xf>
    <xf numFmtId="0" fontId="18" fillId="0" borderId="0"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6" xfId="0" applyFont="1" applyFill="1" applyBorder="1" applyAlignment="1">
      <alignment horizontal="left" vertical="center" indent="1"/>
    </xf>
    <xf numFmtId="0" fontId="10" fillId="0" borderId="0" xfId="0" applyFont="1" applyBorder="1" applyAlignment="1">
      <alignment horizontal="left" vertical="center" wrapText="1" indent="1"/>
    </xf>
    <xf numFmtId="165" fontId="10" fillId="0" borderId="0" xfId="0" applyNumberFormat="1" applyFont="1" applyBorder="1" applyAlignment="1">
      <alignment horizontal="left" vertical="center" wrapText="1" indent="1"/>
    </xf>
    <xf numFmtId="165" fontId="0" fillId="0" borderId="0" xfId="0" applyNumberFormat="1" applyBorder="1" applyAlignment="1">
      <alignment horizontal="left" vertical="center" wrapText="1" indent="1"/>
    </xf>
    <xf numFmtId="0" fontId="9" fillId="0" borderId="0" xfId="0" applyFont="1" applyBorder="1" applyAlignment="1">
      <alignment horizontal="left" vertical="center" wrapText="1" indent="1"/>
    </xf>
    <xf numFmtId="0" fontId="10" fillId="0" borderId="0" xfId="0" applyFont="1" applyAlignment="1">
      <alignment horizontal="left" vertical="center" wrapText="1" indent="1"/>
    </xf>
    <xf numFmtId="14" fontId="30" fillId="0" borderId="1" xfId="0" applyNumberFormat="1" applyFont="1" applyBorder="1" applyAlignment="1">
      <alignment horizontal="center" vertical="center" wrapText="1"/>
    </xf>
    <xf numFmtId="49" fontId="27" fillId="11" borderId="1" xfId="0" applyNumberFormat="1" applyFont="1" applyFill="1" applyBorder="1" applyAlignment="1">
      <alignment horizontal="center" vertical="center" wrapText="1"/>
    </xf>
    <xf numFmtId="0" fontId="33" fillId="11" borderId="1" xfId="3" applyFont="1" applyFill="1" applyBorder="1" applyAlignment="1">
      <alignment horizontal="left" vertical="center" wrapText="1" indent="1"/>
    </xf>
    <xf numFmtId="0" fontId="10" fillId="38" borderId="1" xfId="0" applyFont="1" applyFill="1" applyBorder="1" applyAlignment="1">
      <alignment horizontal="left" vertical="center" wrapText="1" indent="1"/>
    </xf>
    <xf numFmtId="0" fontId="10" fillId="39" borderId="1" xfId="0" applyFont="1" applyFill="1" applyBorder="1" applyAlignment="1">
      <alignment horizontal="left" vertical="center" wrapText="1" indent="1"/>
    </xf>
    <xf numFmtId="0" fontId="0" fillId="40" borderId="0" xfId="0"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3" xfId="0" applyFont="1" applyFill="1" applyBorder="1" applyAlignment="1">
      <alignment horizontal="left" vertical="center" wrapText="1" indent="1"/>
    </xf>
    <xf numFmtId="0" fontId="10" fillId="0" borderId="5" xfId="0" applyFont="1" applyFill="1" applyBorder="1" applyAlignment="1">
      <alignment horizontal="left" vertical="center" wrapText="1"/>
    </xf>
    <xf numFmtId="0" fontId="10" fillId="0" borderId="5" xfId="0" applyFont="1" applyFill="1" applyBorder="1" applyAlignment="1">
      <alignment horizontal="left" vertical="center" wrapText="1" indent="1"/>
    </xf>
    <xf numFmtId="0" fontId="10" fillId="4" borderId="7" xfId="0" applyFont="1" applyFill="1" applyBorder="1" applyAlignment="1">
      <alignment horizontal="left" vertical="top" wrapText="1"/>
    </xf>
    <xf numFmtId="0" fontId="9" fillId="4" borderId="12" xfId="0" applyFont="1" applyFill="1" applyBorder="1" applyAlignment="1">
      <alignment horizontal="left" vertical="center" wrapText="1"/>
    </xf>
    <xf numFmtId="0" fontId="9" fillId="4" borderId="12" xfId="0" applyFont="1" applyFill="1" applyBorder="1" applyAlignment="1">
      <alignment horizontal="left" vertical="center" wrapText="1" indent="1"/>
    </xf>
    <xf numFmtId="0" fontId="10" fillId="39" borderId="12"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0" fillId="2" borderId="5" xfId="0" applyFont="1" applyFill="1" applyBorder="1" applyAlignment="1">
      <alignment horizontal="left" vertical="center" wrapText="1" indent="1"/>
    </xf>
    <xf numFmtId="0" fontId="10" fillId="3" borderId="7" xfId="0" applyFont="1" applyFill="1" applyBorder="1" applyAlignment="1">
      <alignment horizontal="center" vertical="top" wrapText="1"/>
    </xf>
    <xf numFmtId="0" fontId="10" fillId="3" borderId="12" xfId="0" applyFont="1" applyFill="1" applyBorder="1" applyAlignment="1">
      <alignment horizontal="left" vertical="center" wrapText="1"/>
    </xf>
    <xf numFmtId="0" fontId="9" fillId="3" borderId="12" xfId="0" applyFont="1" applyFill="1" applyBorder="1" applyAlignment="1">
      <alignment horizontal="left" vertical="center" wrapText="1" indent="1"/>
    </xf>
    <xf numFmtId="0" fontId="10" fillId="3" borderId="12" xfId="0" applyFont="1" applyFill="1" applyBorder="1" applyAlignment="1">
      <alignment horizontal="center" vertical="center" wrapText="1"/>
    </xf>
    <xf numFmtId="0" fontId="10" fillId="3" borderId="6" xfId="0" applyFont="1" applyFill="1" applyBorder="1" applyAlignment="1">
      <alignment horizontal="left" vertical="top" wrapText="1"/>
    </xf>
    <xf numFmtId="0" fontId="11" fillId="4" borderId="7"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6" xfId="0" applyFont="1" applyFill="1" applyBorder="1" applyAlignment="1">
      <alignment horizontal="left" vertical="top" wrapText="1"/>
    </xf>
    <xf numFmtId="0" fontId="9" fillId="4" borderId="7" xfId="0" applyFont="1" applyFill="1" applyBorder="1" applyAlignment="1">
      <alignment horizontal="left" vertical="top" wrapText="1"/>
    </xf>
    <xf numFmtId="0" fontId="10" fillId="3" borderId="7" xfId="0" applyFont="1" applyFill="1" applyBorder="1" applyAlignment="1">
      <alignment horizontal="left" vertical="center" wrapText="1" indent="1"/>
    </xf>
    <xf numFmtId="0" fontId="10" fillId="4" borderId="7" xfId="0" applyFont="1" applyFill="1" applyBorder="1" applyAlignment="1">
      <alignment horizontal="left" vertical="center" wrapText="1" indent="1"/>
    </xf>
    <xf numFmtId="0" fontId="10" fillId="0" borderId="1" xfId="0" applyFont="1" applyFill="1" applyBorder="1" applyAlignment="1">
      <alignment horizontal="left" vertical="center" wrapText="1" indent="1"/>
    </xf>
    <xf numFmtId="0" fontId="14" fillId="0" borderId="0" xfId="0" applyFont="1" applyAlignment="1">
      <alignment horizontal="center" vertical="center"/>
    </xf>
    <xf numFmtId="0" fontId="0" fillId="0" borderId="0" xfId="0" applyBorder="1" applyAlignment="1">
      <alignment horizontal="center" vertical="center" wrapText="1"/>
    </xf>
    <xf numFmtId="0" fontId="10" fillId="0" borderId="0" xfId="2" applyFont="1" applyFill="1" applyBorder="1" applyAlignment="1">
      <alignment horizontal="left" vertical="center" wrapText="1" indent="1"/>
    </xf>
    <xf numFmtId="0" fontId="0" fillId="0" borderId="0" xfId="0" applyFill="1" applyBorder="1" applyAlignment="1">
      <alignment horizontal="left" vertical="center" wrapText="1" indent="1"/>
    </xf>
    <xf numFmtId="0" fontId="10" fillId="42" borderId="5" xfId="0" applyFont="1" applyFill="1" applyBorder="1" applyAlignment="1">
      <alignment horizontal="left" vertical="center" wrapText="1" indent="1"/>
    </xf>
    <xf numFmtId="0" fontId="10" fillId="42" borderId="1" xfId="0" applyFont="1" applyFill="1" applyBorder="1" applyAlignment="1">
      <alignment horizontal="left" vertical="center" wrapText="1" indent="1"/>
    </xf>
    <xf numFmtId="0" fontId="10" fillId="42" borderId="3" xfId="0" applyFont="1" applyFill="1" applyBorder="1" applyAlignment="1">
      <alignment horizontal="left" vertical="center" wrapText="1" indent="1"/>
    </xf>
    <xf numFmtId="0" fontId="9" fillId="2" borderId="1" xfId="0" applyFont="1" applyFill="1" applyBorder="1" applyAlignment="1">
      <alignment horizontal="right" vertical="center" wrapText="1" indent="1"/>
    </xf>
    <xf numFmtId="0" fontId="9" fillId="15" borderId="1" xfId="0" applyFont="1" applyFill="1" applyBorder="1" applyAlignment="1">
      <alignment horizontal="center" vertical="center" wrapText="1"/>
    </xf>
    <xf numFmtId="0" fontId="9" fillId="13" borderId="1" xfId="0" applyFont="1" applyFill="1" applyBorder="1" applyAlignment="1">
      <alignment horizontal="left" vertical="center" wrapText="1" indent="1"/>
    </xf>
    <xf numFmtId="0" fontId="0" fillId="13" borderId="1" xfId="0" applyFill="1" applyBorder="1" applyAlignment="1">
      <alignment horizontal="left" vertical="center" wrapText="1" indent="1"/>
    </xf>
    <xf numFmtId="0" fontId="0" fillId="0" borderId="0" xfId="0" applyFill="1" applyBorder="1" applyAlignment="1">
      <alignment vertical="center" wrapText="1"/>
    </xf>
    <xf numFmtId="0" fontId="10" fillId="2" borderId="1" xfId="0" applyFont="1" applyFill="1" applyBorder="1" applyAlignment="1">
      <alignment horizontal="left" vertical="center" wrapText="1" indent="1"/>
    </xf>
    <xf numFmtId="0" fontId="9" fillId="9" borderId="1" xfId="0" applyFont="1" applyFill="1" applyBorder="1" applyAlignment="1">
      <alignment horizontal="left" vertical="center" wrapText="1" indent="1"/>
    </xf>
    <xf numFmtId="0" fontId="29" fillId="2" borderId="1" xfId="0" applyFont="1" applyFill="1" applyBorder="1" applyAlignment="1">
      <alignment horizontal="left" vertical="center" wrapText="1" indent="1"/>
    </xf>
    <xf numFmtId="0" fontId="10" fillId="2" borderId="1" xfId="0" applyFont="1" applyFill="1" applyBorder="1" applyAlignment="1">
      <alignment horizontal="left" vertical="center" wrapText="1" indent="1"/>
    </xf>
    <xf numFmtId="0" fontId="10" fillId="0" borderId="0" xfId="0" applyFont="1" applyBorder="1" applyAlignment="1">
      <alignment horizontal="left" vertical="center" wrapText="1" indent="1"/>
    </xf>
    <xf numFmtId="0" fontId="9" fillId="15" borderId="6" xfId="0" applyFont="1" applyFill="1" applyBorder="1" applyAlignment="1">
      <alignment horizontal="center" vertical="center" wrapText="1"/>
    </xf>
    <xf numFmtId="0" fontId="9" fillId="15" borderId="0" xfId="0" applyFont="1" applyFill="1" applyBorder="1" applyAlignment="1">
      <alignment horizontal="left" vertical="center" wrapText="1" indent="1"/>
    </xf>
    <xf numFmtId="0" fontId="26" fillId="11" borderId="1" xfId="1" applyFont="1" applyFill="1" applyBorder="1" applyAlignment="1" applyProtection="1">
      <alignment horizontal="left" vertical="center" indent="1"/>
    </xf>
    <xf numFmtId="0" fontId="26" fillId="11" borderId="1" xfId="1" applyFont="1" applyFill="1" applyBorder="1" applyAlignment="1" applyProtection="1">
      <alignment horizontal="left" vertical="center" wrapText="1" indent="1"/>
    </xf>
    <xf numFmtId="0" fontId="10" fillId="11" borderId="1" xfId="0" applyFont="1" applyFill="1" applyBorder="1" applyAlignment="1">
      <alignment horizontal="left" vertical="center" wrapText="1" indent="1"/>
    </xf>
    <xf numFmtId="0" fontId="10" fillId="0" borderId="5" xfId="0" applyFont="1" applyFill="1" applyBorder="1" applyAlignment="1" applyProtection="1">
      <alignment horizontal="left" vertical="center" wrapText="1" indent="1"/>
      <protection locked="0"/>
    </xf>
    <xf numFmtId="0" fontId="10" fillId="0" borderId="1" xfId="0" applyFont="1" applyFill="1" applyBorder="1" applyAlignment="1" applyProtection="1">
      <alignment horizontal="left" vertical="center" wrapText="1" indent="1"/>
      <protection locked="0"/>
    </xf>
    <xf numFmtId="0" fontId="10" fillId="0" borderId="3" xfId="0" applyFont="1" applyFill="1" applyBorder="1" applyAlignment="1" applyProtection="1">
      <alignment horizontal="left" vertical="center" wrapText="1" indent="1"/>
      <protection locked="0"/>
    </xf>
    <xf numFmtId="0" fontId="10" fillId="39" borderId="12" xfId="0" applyFont="1" applyFill="1" applyBorder="1" applyAlignment="1" applyProtection="1">
      <alignment horizontal="left" vertical="center" wrapText="1" indent="1"/>
      <protection locked="0"/>
    </xf>
    <xf numFmtId="0" fontId="10" fillId="4" borderId="6" xfId="0" applyFont="1" applyFill="1" applyBorder="1" applyAlignment="1" applyProtection="1">
      <alignment horizontal="left" vertical="center" wrapText="1" indent="1"/>
      <protection locked="0"/>
    </xf>
    <xf numFmtId="0" fontId="9" fillId="4" borderId="6" xfId="0" applyFont="1" applyFill="1" applyBorder="1" applyAlignment="1" applyProtection="1">
      <alignment horizontal="left" vertical="center" wrapText="1" indent="1"/>
      <protection locked="0"/>
    </xf>
    <xf numFmtId="0" fontId="10" fillId="2" borderId="5" xfId="0" applyFont="1" applyFill="1" applyBorder="1" applyAlignment="1" applyProtection="1">
      <alignment horizontal="left" vertical="center" wrapText="1" indent="1"/>
      <protection locked="0"/>
    </xf>
    <xf numFmtId="0" fontId="10" fillId="2" borderId="1" xfId="0" applyFont="1" applyFill="1" applyBorder="1" applyAlignment="1" applyProtection="1">
      <alignment horizontal="left" vertical="center" wrapText="1" indent="1"/>
      <protection locked="0"/>
    </xf>
    <xf numFmtId="0" fontId="25" fillId="0" borderId="1" xfId="0" applyFont="1" applyFill="1" applyBorder="1" applyAlignment="1" applyProtection="1">
      <alignment horizontal="left" vertical="center" wrapText="1" indent="1"/>
      <protection locked="0"/>
    </xf>
    <xf numFmtId="0" fontId="0" fillId="0" borderId="1" xfId="0" applyBorder="1" applyAlignment="1">
      <alignment horizontal="left" vertical="center" indent="1"/>
    </xf>
    <xf numFmtId="0" fontId="10" fillId="0" borderId="0" xfId="0" applyFont="1" applyBorder="1" applyAlignment="1">
      <alignment horizontal="left" vertical="center" wrapText="1" indent="1"/>
    </xf>
    <xf numFmtId="0" fontId="9" fillId="3" borderId="0" xfId="0" applyFont="1" applyFill="1" applyBorder="1" applyAlignment="1">
      <alignment horizontal="left" vertical="center" wrapText="1"/>
    </xf>
    <xf numFmtId="0" fontId="9" fillId="10" borderId="1" xfId="48" applyFont="1" applyFill="1" applyBorder="1" applyAlignment="1">
      <alignment horizontal="center" vertical="center" wrapText="1"/>
    </xf>
    <xf numFmtId="0" fontId="9" fillId="10" borderId="1" xfId="48" applyFont="1" applyFill="1" applyBorder="1" applyAlignment="1">
      <alignment horizontal="center" vertical="center" wrapText="1"/>
    </xf>
    <xf numFmtId="0" fontId="6" fillId="0" borderId="0" xfId="48" applyAlignment="1">
      <alignment horizontal="left" vertical="center" wrapText="1" indent="1"/>
    </xf>
    <xf numFmtId="0" fontId="6" fillId="0" borderId="0" xfId="48" applyAlignment="1">
      <alignment horizontal="center" vertical="center" wrapText="1"/>
    </xf>
    <xf numFmtId="0" fontId="9" fillId="39" borderId="0" xfId="48" applyFont="1" applyFill="1" applyBorder="1" applyAlignment="1">
      <alignment horizontal="center" vertical="center" wrapText="1"/>
    </xf>
    <xf numFmtId="0" fontId="9" fillId="39" borderId="0" xfId="48" applyFont="1" applyFill="1" applyBorder="1" applyAlignment="1">
      <alignment horizontal="left" vertical="center" wrapText="1" indent="1"/>
    </xf>
    <xf numFmtId="0" fontId="6" fillId="0" borderId="1" xfId="48" applyBorder="1" applyAlignment="1">
      <alignment horizontal="left" vertical="center" wrapText="1" indent="1"/>
    </xf>
    <xf numFmtId="0" fontId="6" fillId="0" borderId="1" xfId="48" applyBorder="1" applyAlignment="1">
      <alignment horizontal="center" vertical="center" wrapText="1"/>
    </xf>
    <xf numFmtId="0" fontId="5" fillId="0" borderId="1" xfId="48" applyFont="1" applyBorder="1" applyAlignment="1">
      <alignment horizontal="center" vertical="center" wrapText="1"/>
    </xf>
    <xf numFmtId="0" fontId="5" fillId="0" borderId="1" xfId="48" applyFont="1" applyBorder="1" applyAlignment="1">
      <alignment horizontal="left" vertical="center" wrapText="1" indent="1"/>
    </xf>
    <xf numFmtId="0" fontId="9" fillId="42" borderId="0" xfId="48" applyFont="1" applyFill="1" applyBorder="1" applyAlignment="1">
      <alignment horizontal="center" vertical="center" wrapText="1"/>
    </xf>
    <xf numFmtId="0" fontId="9" fillId="42" borderId="0" xfId="48" applyFont="1" applyFill="1" applyBorder="1" applyAlignment="1">
      <alignment horizontal="left" vertical="center" wrapText="1" indent="1"/>
    </xf>
    <xf numFmtId="0" fontId="10" fillId="46" borderId="1" xfId="0" applyFont="1" applyFill="1" applyBorder="1" applyAlignment="1">
      <alignment horizontal="left" vertical="center" wrapText="1" indent="1"/>
    </xf>
    <xf numFmtId="0" fontId="10" fillId="47" borderId="3" xfId="0" applyFont="1" applyFill="1" applyBorder="1" applyAlignment="1">
      <alignment horizontal="left" vertical="center" wrapText="1"/>
    </xf>
    <xf numFmtId="0" fontId="0" fillId="0" borderId="1" xfId="0" applyBorder="1" applyAlignment="1">
      <alignment horizontal="left" vertical="center" indent="1"/>
    </xf>
    <xf numFmtId="0" fontId="10" fillId="2" borderId="7" xfId="0" applyFont="1" applyFill="1" applyBorder="1" applyAlignment="1">
      <alignment horizontal="left" vertical="center" wrapText="1" indent="1"/>
    </xf>
    <xf numFmtId="0" fontId="14" fillId="2" borderId="0" xfId="0" applyFont="1" applyFill="1" applyBorder="1" applyAlignment="1">
      <alignment horizontal="center" vertical="center" wrapText="1"/>
    </xf>
    <xf numFmtId="0" fontId="0" fillId="0" borderId="0" xfId="0" applyAlignment="1">
      <alignment vertical="center" wrapText="1"/>
    </xf>
    <xf numFmtId="0" fontId="9" fillId="10" borderId="1" xfId="0" applyFont="1" applyFill="1" applyBorder="1" applyAlignment="1">
      <alignment horizontal="center" vertical="center" wrapText="1"/>
    </xf>
    <xf numFmtId="0" fontId="9" fillId="3" borderId="12" xfId="0" applyFont="1" applyFill="1" applyBorder="1" applyAlignment="1">
      <alignment horizontal="left" vertical="center" wrapText="1" indent="1"/>
    </xf>
    <xf numFmtId="0" fontId="9" fillId="10" borderId="1" xfId="48" applyFont="1" applyFill="1" applyBorder="1" applyAlignment="1">
      <alignment horizontal="center" vertical="center" wrapText="1"/>
    </xf>
    <xf numFmtId="0" fontId="9" fillId="39" borderId="0" xfId="48" applyFont="1" applyFill="1" applyBorder="1" applyAlignment="1">
      <alignment horizontal="left" vertical="center" wrapText="1" indent="1"/>
    </xf>
    <xf numFmtId="0" fontId="10" fillId="0" borderId="0" xfId="2"/>
    <xf numFmtId="0" fontId="57" fillId="0" borderId="0" xfId="2" applyFont="1" applyAlignment="1">
      <alignment vertical="top" wrapText="1"/>
    </xf>
    <xf numFmtId="0" fontId="57" fillId="0" borderId="0" xfId="2" applyFont="1" applyAlignment="1">
      <alignment horizontal="left" wrapText="1"/>
    </xf>
    <xf numFmtId="0" fontId="10" fillId="0" borderId="0" xfId="2" applyAlignment="1">
      <alignment wrapText="1"/>
    </xf>
    <xf numFmtId="0" fontId="57" fillId="0" borderId="1" xfId="2" applyFont="1" applyBorder="1" applyAlignment="1">
      <alignment horizontal="left" vertical="center" wrapText="1"/>
    </xf>
    <xf numFmtId="0" fontId="57" fillId="0" borderId="1" xfId="2" applyFont="1" applyBorder="1" applyAlignment="1">
      <alignment horizontal="center" vertical="center" wrapText="1"/>
    </xf>
    <xf numFmtId="0" fontId="57" fillId="0" borderId="1" xfId="2" applyFont="1" applyBorder="1" applyAlignment="1">
      <alignment horizontal="center" vertical="center"/>
    </xf>
    <xf numFmtId="0" fontId="57" fillId="0" borderId="1" xfId="2" applyFont="1" applyFill="1" applyBorder="1" applyAlignment="1">
      <alignment horizontal="left" vertical="center" wrapText="1"/>
    </xf>
    <xf numFmtId="0" fontId="10" fillId="0" borderId="0" xfId="2" applyAlignment="1">
      <alignment horizontal="center" vertical="center"/>
    </xf>
    <xf numFmtId="0" fontId="9" fillId="10" borderId="1" xfId="2" applyFont="1" applyFill="1" applyBorder="1" applyAlignment="1">
      <alignment horizontal="center" vertical="center" wrapText="1"/>
    </xf>
    <xf numFmtId="0" fontId="58" fillId="10" borderId="1" xfId="2" applyFont="1" applyFill="1" applyBorder="1" applyAlignment="1">
      <alignment horizontal="center" vertical="center" wrapText="1"/>
    </xf>
    <xf numFmtId="0" fontId="58" fillId="10" borderId="1" xfId="2" applyFont="1" applyFill="1" applyBorder="1" applyAlignment="1">
      <alignment horizontal="center" vertical="center"/>
    </xf>
    <xf numFmtId="0" fontId="9" fillId="0" borderId="0" xfId="2" applyFont="1" applyAlignment="1">
      <alignment vertical="center" wrapText="1"/>
    </xf>
    <xf numFmtId="0" fontId="10" fillId="0" borderId="0" xfId="2" applyAlignment="1">
      <alignment vertical="center"/>
    </xf>
    <xf numFmtId="0" fontId="10" fillId="0" borderId="0" xfId="2" applyAlignment="1">
      <alignment vertical="center" wrapText="1"/>
    </xf>
    <xf numFmtId="0" fontId="33" fillId="0" borderId="1" xfId="48" applyFont="1" applyBorder="1" applyAlignment="1">
      <alignment horizontal="left" vertical="center" wrapText="1" indent="1"/>
    </xf>
    <xf numFmtId="0" fontId="33" fillId="0" borderId="1" xfId="48" applyFont="1" applyBorder="1" applyAlignment="1">
      <alignment horizontal="center" vertical="center" wrapText="1"/>
    </xf>
    <xf numFmtId="0" fontId="10" fillId="0" borderId="1" xfId="0" applyNumberFormat="1" applyFont="1" applyBorder="1" applyAlignment="1">
      <alignment horizontal="left" vertical="center" wrapText="1" indent="1"/>
    </xf>
    <xf numFmtId="0" fontId="57" fillId="0" borderId="0" xfId="2" applyFont="1" applyAlignment="1">
      <alignment horizontal="center" vertical="center" wrapText="1"/>
    </xf>
    <xf numFmtId="0" fontId="10" fillId="0" borderId="14" xfId="0" applyFont="1" applyFill="1" applyBorder="1" applyAlignment="1">
      <alignment horizontal="left" vertical="center" wrapText="1" indent="1"/>
    </xf>
    <xf numFmtId="0" fontId="10" fillId="0" borderId="14" xfId="2" applyFont="1" applyFill="1" applyBorder="1" applyAlignment="1">
      <alignment horizontal="left" vertical="center" wrapText="1" indent="1"/>
    </xf>
    <xf numFmtId="0" fontId="10" fillId="0" borderId="14" xfId="0" quotePrefix="1" applyFont="1" applyFill="1" applyBorder="1" applyAlignment="1">
      <alignment horizontal="left" vertical="center" wrapText="1" indent="1"/>
    </xf>
    <xf numFmtId="0" fontId="10" fillId="0" borderId="9" xfId="0" applyFont="1" applyFill="1" applyBorder="1" applyAlignment="1">
      <alignment horizontal="left" vertical="center" wrapText="1" indent="1"/>
    </xf>
    <xf numFmtId="0" fontId="23" fillId="2" borderId="7" xfId="0" applyFont="1" applyFill="1" applyBorder="1" applyAlignment="1">
      <alignment horizontal="left" vertical="center" wrapText="1" indent="1"/>
    </xf>
    <xf numFmtId="0" fontId="9" fillId="4" borderId="1" xfId="0" applyFont="1" applyFill="1" applyBorder="1" applyAlignment="1">
      <alignment horizontal="left" vertical="center" wrapText="1" indent="1"/>
    </xf>
    <xf numFmtId="0" fontId="10" fillId="40" borderId="1" xfId="0" applyFont="1" applyFill="1" applyBorder="1" applyAlignment="1">
      <alignment horizontal="left" vertical="center" wrapText="1" indent="1"/>
    </xf>
    <xf numFmtId="0" fontId="10" fillId="0" borderId="1" xfId="0" applyFont="1" applyFill="1" applyBorder="1" applyAlignment="1" applyProtection="1">
      <alignment horizontal="center" vertical="center" wrapText="1"/>
      <protection locked="0"/>
    </xf>
    <xf numFmtId="0" fontId="9" fillId="50" borderId="0" xfId="48" applyFont="1" applyFill="1" applyBorder="1" applyAlignment="1">
      <alignment horizontal="center" vertical="center" wrapText="1"/>
    </xf>
    <xf numFmtId="0" fontId="0" fillId="0" borderId="1" xfId="0" applyBorder="1" applyAlignment="1">
      <alignment horizontal="left" vertical="center" wrapText="1" indent="1"/>
    </xf>
    <xf numFmtId="0" fontId="9" fillId="10" borderId="1" xfId="0" applyFont="1" applyFill="1" applyBorder="1" applyAlignment="1">
      <alignment horizontal="center" vertical="center" wrapText="1"/>
    </xf>
    <xf numFmtId="0" fontId="10" fillId="2" borderId="0" xfId="0" applyFont="1" applyFill="1" applyBorder="1" applyAlignment="1">
      <alignment horizontal="left" vertical="center" wrapText="1" indent="1"/>
    </xf>
    <xf numFmtId="0" fontId="10" fillId="42" borderId="1" xfId="0" applyFont="1" applyFill="1" applyBorder="1" applyAlignment="1">
      <alignment horizontal="left" vertical="center" wrapText="1" indent="1"/>
    </xf>
    <xf numFmtId="0" fontId="9" fillId="10" borderId="0" xfId="0" applyFont="1" applyFill="1" applyBorder="1" applyAlignment="1">
      <alignment horizontal="center" vertical="center" textRotation="90" wrapText="1"/>
    </xf>
    <xf numFmtId="0" fontId="10" fillId="2" borderId="0" xfId="0" applyFont="1" applyFill="1" applyBorder="1" applyAlignment="1">
      <alignment horizontal="left" vertical="center"/>
    </xf>
    <xf numFmtId="0" fontId="9" fillId="10" borderId="1" xfId="0" applyFont="1" applyFill="1" applyBorder="1" applyAlignment="1">
      <alignment horizontal="left" vertical="center" wrapText="1" indent="1"/>
    </xf>
    <xf numFmtId="0" fontId="0" fillId="13" borderId="1" xfId="0" applyFill="1" applyBorder="1" applyAlignment="1">
      <alignment horizontal="center" vertical="center" wrapText="1"/>
    </xf>
    <xf numFmtId="0" fontId="10" fillId="12" borderId="1" xfId="0" applyFont="1" applyFill="1" applyBorder="1" applyAlignment="1">
      <alignment horizontal="left" vertical="center" wrapText="1" indent="1"/>
    </xf>
    <xf numFmtId="0" fontId="55" fillId="12" borderId="1" xfId="0" applyFont="1" applyFill="1" applyBorder="1" applyAlignment="1">
      <alignment horizontal="left" vertical="center" wrapText="1" indent="1"/>
    </xf>
    <xf numFmtId="0" fontId="14" fillId="2" borderId="1" xfId="0" applyFont="1" applyFill="1" applyBorder="1" applyAlignment="1">
      <alignment horizontal="left" vertical="center" wrapText="1" indent="1"/>
    </xf>
    <xf numFmtId="0" fontId="56" fillId="0" borderId="1" xfId="0" applyFont="1" applyBorder="1" applyAlignment="1">
      <alignment horizontal="left" vertical="center" wrapText="1" indent="1"/>
    </xf>
    <xf numFmtId="0" fontId="9" fillId="39" borderId="0" xfId="48" applyFont="1" applyFill="1" applyBorder="1" applyAlignment="1">
      <alignment horizontal="left" vertical="center" wrapText="1" indent="1"/>
    </xf>
    <xf numFmtId="0" fontId="9" fillId="39" borderId="0" xfId="48" applyFont="1" applyFill="1" applyBorder="1" applyAlignment="1">
      <alignment horizontal="left" vertical="center" wrapText="1" indent="1"/>
    </xf>
    <xf numFmtId="0" fontId="4" fillId="0" borderId="1" xfId="48" applyFont="1" applyBorder="1" applyAlignment="1">
      <alignment horizontal="left" vertical="center" wrapText="1" indent="1"/>
    </xf>
    <xf numFmtId="0" fontId="5" fillId="0" borderId="3" xfId="48" applyFont="1" applyBorder="1" applyAlignment="1">
      <alignment horizontal="left" vertical="center" wrapText="1" indent="1"/>
    </xf>
    <xf numFmtId="0" fontId="0" fillId="0" borderId="0" xfId="0" applyAlignment="1">
      <alignment horizontal="left" vertical="center" wrapText="1" indent="1"/>
    </xf>
    <xf numFmtId="0" fontId="10" fillId="42" borderId="1" xfId="0" applyFont="1" applyFill="1" applyBorder="1" applyAlignment="1">
      <alignment horizontal="left" vertical="center" wrapText="1" indent="1"/>
    </xf>
    <xf numFmtId="0" fontId="57" fillId="0" borderId="1" xfId="0" applyFont="1" applyBorder="1" applyAlignment="1">
      <alignment horizontal="left" vertical="center" wrapText="1" indent="1"/>
    </xf>
    <xf numFmtId="0" fontId="57" fillId="0" borderId="7" xfId="0" applyFont="1" applyBorder="1" applyAlignment="1">
      <alignment horizontal="left" vertical="center" wrapText="1" indent="1"/>
    </xf>
    <xf numFmtId="0" fontId="10" fillId="0" borderId="7" xfId="0" applyFont="1" applyFill="1" applyBorder="1" applyAlignment="1" applyProtection="1">
      <alignment horizontal="left" vertical="center" wrapText="1" indent="1"/>
      <protection locked="0"/>
    </xf>
    <xf numFmtId="0" fontId="3" fillId="0" borderId="1" xfId="48" applyFont="1" applyBorder="1" applyAlignment="1">
      <alignment horizontal="left" vertical="center" wrapText="1" indent="1"/>
    </xf>
    <xf numFmtId="0" fontId="9" fillId="15" borderId="0" xfId="0" applyFont="1" applyFill="1" applyBorder="1" applyAlignment="1">
      <alignment horizontal="left" vertical="center" wrapText="1" indent="1"/>
    </xf>
    <xf numFmtId="0" fontId="10" fillId="2" borderId="1" xfId="0" applyFont="1" applyFill="1" applyBorder="1" applyAlignment="1">
      <alignment horizontal="left" vertical="center" wrapText="1" indent="1"/>
    </xf>
    <xf numFmtId="0" fontId="62" fillId="0" borderId="1" xfId="0" applyFont="1" applyBorder="1" applyAlignment="1">
      <alignment horizontal="left" vertical="center" wrapText="1" indent="1"/>
    </xf>
    <xf numFmtId="0" fontId="3" fillId="0" borderId="3" xfId="48" applyFont="1" applyBorder="1" applyAlignment="1">
      <alignment horizontal="left" vertical="center" wrapText="1" indent="1"/>
    </xf>
    <xf numFmtId="0" fontId="6" fillId="0" borderId="4" xfId="48" applyBorder="1" applyAlignment="1">
      <alignment horizontal="left" vertical="center" wrapText="1" indent="1"/>
    </xf>
    <xf numFmtId="0" fontId="3" fillId="0" borderId="4" xfId="48" applyFont="1" applyBorder="1" applyAlignment="1">
      <alignment horizontal="left" vertical="center" wrapText="1" indent="1"/>
    </xf>
    <xf numFmtId="0" fontId="6" fillId="0" borderId="5" xfId="48" applyBorder="1" applyAlignment="1">
      <alignment horizontal="left" vertical="center" wrapText="1" indent="1"/>
    </xf>
    <xf numFmtId="0" fontId="2" fillId="15" borderId="3" xfId="48" applyFont="1" applyFill="1" applyBorder="1" applyAlignment="1">
      <alignment horizontal="left" vertical="center" wrapText="1" indent="1"/>
    </xf>
    <xf numFmtId="0" fontId="0" fillId="0" borderId="0" xfId="0" applyAlignment="1">
      <alignment horizontal="left" vertical="center" indent="1"/>
    </xf>
    <xf numFmtId="0" fontId="10" fillId="0" borderId="0" xfId="0" applyFont="1" applyBorder="1" applyAlignment="1" applyProtection="1">
      <alignment horizontal="left" vertical="center" wrapText="1" indent="1"/>
      <protection locked="0"/>
    </xf>
    <xf numFmtId="0" fontId="9" fillId="15" borderId="0" xfId="0" applyFont="1" applyFill="1" applyBorder="1" applyAlignment="1">
      <alignment horizontal="center" vertical="center" wrapText="1"/>
    </xf>
    <xf numFmtId="14" fontId="10" fillId="2" borderId="1" xfId="0" applyNumberFormat="1" applyFont="1" applyFill="1" applyBorder="1" applyAlignment="1" applyProtection="1">
      <alignment horizontal="left" vertical="center" wrapText="1" indent="1"/>
      <protection locked="0"/>
    </xf>
    <xf numFmtId="0" fontId="0" fillId="0" borderId="1" xfId="0" applyFill="1" applyBorder="1" applyAlignment="1" applyProtection="1">
      <alignment vertical="center" wrapText="1"/>
      <protection locked="0"/>
    </xf>
    <xf numFmtId="0" fontId="30" fillId="2" borderId="1" xfId="0" applyFont="1" applyFill="1" applyBorder="1" applyAlignment="1">
      <alignment horizontal="left" vertical="center" wrapText="1" indent="1"/>
    </xf>
    <xf numFmtId="0" fontId="9" fillId="54" borderId="1" xfId="0" applyFont="1" applyFill="1" applyBorder="1" applyAlignment="1">
      <alignment horizontal="left" vertical="center" wrapText="1" indent="1"/>
    </xf>
    <xf numFmtId="0" fontId="9" fillId="2" borderId="1" xfId="0" applyFont="1" applyFill="1" applyBorder="1" applyAlignment="1" applyProtection="1">
      <alignment horizontal="left" vertical="center" wrapText="1" indent="1"/>
      <protection locked="0"/>
    </xf>
    <xf numFmtId="166" fontId="9" fillId="2" borderId="1" xfId="0" applyNumberFormat="1" applyFont="1" applyFill="1" applyBorder="1" applyAlignment="1" applyProtection="1">
      <alignment horizontal="left" vertical="center" wrapText="1" indent="1"/>
      <protection locked="0"/>
    </xf>
    <xf numFmtId="0" fontId="10" fillId="42" borderId="1" xfId="0" applyFont="1" applyFill="1" applyBorder="1" applyAlignment="1">
      <alignment horizontal="left" vertical="center" wrapText="1" indent="1"/>
    </xf>
    <xf numFmtId="0" fontId="9" fillId="15" borderId="1" xfId="0" applyFont="1" applyFill="1" applyBorder="1" applyAlignment="1" applyProtection="1">
      <alignment horizontal="center" vertical="center" wrapText="1"/>
      <protection locked="0"/>
    </xf>
    <xf numFmtId="0" fontId="0" fillId="0" borderId="6" xfId="0" applyFill="1" applyBorder="1" applyAlignment="1" applyProtection="1">
      <alignment horizontal="left" vertical="center" wrapText="1" indent="1"/>
      <protection locked="0"/>
    </xf>
    <xf numFmtId="14" fontId="10" fillId="0" borderId="1" xfId="0" applyNumberFormat="1" applyFont="1" applyFill="1" applyBorder="1" applyAlignment="1" applyProtection="1">
      <alignment horizontal="left" vertical="center" wrapText="1" indent="1"/>
      <protection locked="0"/>
    </xf>
    <xf numFmtId="0" fontId="0" fillId="0" borderId="8" xfId="0" applyFill="1" applyBorder="1" applyAlignment="1" applyProtection="1">
      <alignment horizontal="left" vertical="center" wrapText="1" indent="1"/>
      <protection locked="0"/>
    </xf>
    <xf numFmtId="0" fontId="10" fillId="0" borderId="8" xfId="0" applyFont="1" applyFill="1" applyBorder="1" applyAlignment="1" applyProtection="1">
      <alignment horizontal="left" vertical="center" wrapText="1" indent="1"/>
      <protection locked="0"/>
    </xf>
    <xf numFmtId="0" fontId="10" fillId="0" borderId="1" xfId="0" applyFont="1" applyFill="1" applyBorder="1" applyAlignment="1" applyProtection="1">
      <alignment horizontal="left" vertical="center" wrapText="1"/>
      <protection locked="0"/>
    </xf>
    <xf numFmtId="0" fontId="0" fillId="0" borderId="6" xfId="0"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10" fillId="0" borderId="4" xfId="0" applyFont="1" applyFill="1" applyBorder="1" applyAlignment="1" applyProtection="1">
      <alignment horizontal="left" vertical="center" wrapText="1" indent="1"/>
      <protection locked="0"/>
    </xf>
    <xf numFmtId="0" fontId="10" fillId="0" borderId="1" xfId="2" applyFont="1" applyFill="1" applyBorder="1" applyAlignment="1" applyProtection="1">
      <alignment horizontal="left" vertical="center" wrapText="1" indent="1"/>
      <protection locked="0"/>
    </xf>
    <xf numFmtId="0" fontId="10" fillId="0" borderId="1" xfId="0" quotePrefix="1" applyFont="1" applyFill="1" applyBorder="1" applyAlignment="1" applyProtection="1">
      <alignment horizontal="left" vertical="center" wrapText="1" indent="1"/>
      <protection locked="0"/>
    </xf>
    <xf numFmtId="0" fontId="23" fillId="2" borderId="1" xfId="0" applyFont="1" applyFill="1" applyBorder="1" applyAlignment="1" applyProtection="1">
      <alignment horizontal="left" vertical="center" wrapText="1" indent="1"/>
      <protection locked="0"/>
    </xf>
    <xf numFmtId="0" fontId="33" fillId="0" borderId="1" xfId="48" applyFont="1" applyBorder="1" applyAlignment="1" applyProtection="1">
      <alignment horizontal="left" vertical="center" wrapText="1" indent="1"/>
      <protection locked="0"/>
    </xf>
    <xf numFmtId="0" fontId="6" fillId="0" borderId="1" xfId="48" applyBorder="1" applyAlignment="1" applyProtection="1">
      <alignment horizontal="left" vertical="center" wrapText="1" indent="1"/>
      <protection locked="0"/>
    </xf>
    <xf numFmtId="0" fontId="5" fillId="0" borderId="1" xfId="48" applyFont="1" applyBorder="1" applyAlignment="1" applyProtection="1">
      <alignment horizontal="left" vertical="center" wrapText="1" indent="1"/>
      <protection locked="0"/>
    </xf>
    <xf numFmtId="0" fontId="4" fillId="0" borderId="1" xfId="48" applyFont="1" applyBorder="1" applyAlignment="1" applyProtection="1">
      <alignment horizontal="left" vertical="center" wrapText="1" indent="1"/>
      <protection locked="0"/>
    </xf>
    <xf numFmtId="0" fontId="5" fillId="0" borderId="3" xfId="48" applyFont="1" applyBorder="1" applyAlignment="1" applyProtection="1">
      <alignment horizontal="left" vertical="center" wrapText="1" indent="1"/>
      <protection locked="0"/>
    </xf>
    <xf numFmtId="0" fontId="3" fillId="0" borderId="1" xfId="48" applyFont="1" applyBorder="1" applyAlignment="1" applyProtection="1">
      <alignment horizontal="left" vertical="center" wrapText="1" indent="1"/>
      <protection locked="0"/>
    </xf>
    <xf numFmtId="0" fontId="61" fillId="0" borderId="1" xfId="0" applyFont="1" applyBorder="1" applyAlignment="1" applyProtection="1">
      <alignment vertical="center" wrapText="1"/>
      <protection locked="0"/>
    </xf>
    <xf numFmtId="0" fontId="57" fillId="0" borderId="1" xfId="2" applyFont="1" applyBorder="1" applyAlignment="1" applyProtection="1">
      <alignment horizontal="left" vertical="center" wrapText="1"/>
      <protection locked="0"/>
    </xf>
    <xf numFmtId="0" fontId="57" fillId="0" borderId="1" xfId="2" applyFont="1" applyBorder="1" applyAlignment="1" applyProtection="1">
      <alignment vertical="top" wrapText="1"/>
      <protection locked="0"/>
    </xf>
    <xf numFmtId="0" fontId="10" fillId="0" borderId="1" xfId="2" applyFont="1" applyBorder="1" applyAlignment="1" applyProtection="1">
      <alignment vertical="top" wrapText="1"/>
      <protection locked="0"/>
    </xf>
    <xf numFmtId="0" fontId="57" fillId="0" borderId="1" xfId="2" applyFont="1" applyFill="1" applyBorder="1" applyAlignment="1" applyProtection="1">
      <alignment horizontal="left" vertical="center" wrapText="1"/>
      <protection locked="0"/>
    </xf>
    <xf numFmtId="0" fontId="57" fillId="0" borderId="1" xfId="2" applyFont="1" applyFill="1" applyBorder="1" applyAlignment="1" applyProtection="1">
      <alignment vertical="top" wrapText="1"/>
      <protection locked="0"/>
    </xf>
    <xf numFmtId="0" fontId="18" fillId="0" borderId="0" xfId="0" applyFont="1" applyBorder="1" applyAlignment="1" applyProtection="1">
      <alignment horizontal="left" vertical="center" wrapText="1" indent="1"/>
      <protection locked="0"/>
    </xf>
    <xf numFmtId="0" fontId="0" fillId="0" borderId="0" xfId="0" applyBorder="1" applyAlignment="1" applyProtection="1">
      <alignment horizontal="left" vertical="center" wrapText="1" indent="1"/>
      <protection locked="0"/>
    </xf>
    <xf numFmtId="0" fontId="18" fillId="0" borderId="0" xfId="0" applyFont="1" applyBorder="1" applyAlignment="1" applyProtection="1">
      <alignment horizontal="left" vertical="center" indent="1"/>
      <protection locked="0"/>
    </xf>
    <xf numFmtId="0" fontId="10" fillId="46" borderId="1" xfId="0" applyFont="1" applyFill="1" applyBorder="1" applyAlignment="1" applyProtection="1">
      <alignment horizontal="left" vertical="center" wrapText="1" indent="1"/>
      <protection locked="0"/>
    </xf>
    <xf numFmtId="0" fontId="10" fillId="42" borderId="1" xfId="0" applyFont="1" applyFill="1" applyBorder="1" applyAlignment="1" applyProtection="1">
      <alignment horizontal="left" vertical="center" wrapText="1" indent="1"/>
      <protection locked="0"/>
    </xf>
    <xf numFmtId="0" fontId="10" fillId="40" borderId="1" xfId="0" applyFont="1" applyFill="1" applyBorder="1" applyAlignment="1" applyProtection="1">
      <alignment horizontal="left" vertical="center" wrapText="1" indent="1"/>
      <protection locked="0"/>
    </xf>
    <xf numFmtId="165" fontId="0" fillId="2" borderId="1" xfId="0" applyNumberFormat="1" applyFill="1" applyBorder="1" applyAlignment="1" applyProtection="1">
      <alignment horizontal="left" vertical="center" wrapText="1" indent="1"/>
      <protection locked="0"/>
    </xf>
    <xf numFmtId="0" fontId="10" fillId="2" borderId="1" xfId="0" applyFont="1" applyFill="1" applyBorder="1" applyAlignment="1" applyProtection="1">
      <alignment horizontal="left" vertical="center" wrapText="1" indent="1"/>
      <protection locked="0"/>
    </xf>
    <xf numFmtId="0" fontId="10" fillId="2" borderId="1" xfId="0" applyFont="1" applyFill="1" applyBorder="1" applyAlignment="1">
      <alignment horizontal="left" vertical="center" wrapText="1" indent="1"/>
    </xf>
    <xf numFmtId="0" fontId="10" fillId="42" borderId="1" xfId="0" applyFont="1" applyFill="1" applyBorder="1" applyAlignment="1">
      <alignment horizontal="left" vertical="center" wrapText="1" indent="1"/>
    </xf>
    <xf numFmtId="0" fontId="9" fillId="55" borderId="1" xfId="0" applyFont="1" applyFill="1" applyBorder="1" applyAlignment="1">
      <alignment horizontal="center" vertical="center" wrapText="1"/>
    </xf>
    <xf numFmtId="0" fontId="9" fillId="55" borderId="1" xfId="48" applyFont="1" applyFill="1" applyBorder="1" applyAlignment="1">
      <alignment horizontal="center" vertical="center" wrapText="1"/>
    </xf>
    <xf numFmtId="0" fontId="9" fillId="11" borderId="0" xfId="0" applyFont="1" applyFill="1" applyBorder="1" applyAlignment="1">
      <alignment horizontal="left" vertical="center" wrapText="1" indent="1"/>
    </xf>
    <xf numFmtId="0" fontId="10" fillId="11" borderId="0" xfId="0" applyFont="1" applyFill="1" applyAlignment="1">
      <alignment horizontal="left" vertical="center" wrapText="1" indent="1"/>
    </xf>
    <xf numFmtId="0" fontId="9" fillId="15" borderId="0" xfId="0" applyFont="1" applyFill="1" applyBorder="1" applyAlignment="1">
      <alignment horizontal="left" vertical="center" wrapText="1" indent="1"/>
    </xf>
    <xf numFmtId="0" fontId="10" fillId="15" borderId="0" xfId="0" applyFont="1" applyFill="1" applyAlignment="1">
      <alignment horizontal="left" vertical="center" wrapText="1" indent="1"/>
    </xf>
    <xf numFmtId="0" fontId="9" fillId="0" borderId="0" xfId="0" applyFont="1" applyBorder="1" applyAlignment="1">
      <alignment horizontal="left" vertical="center" wrapText="1" indent="1"/>
    </xf>
    <xf numFmtId="0" fontId="10" fillId="0" borderId="0" xfId="0" applyFont="1" applyAlignment="1">
      <alignment horizontal="left" vertical="center" wrapText="1" indent="1"/>
    </xf>
    <xf numFmtId="0" fontId="9" fillId="43" borderId="0" xfId="0" applyFont="1" applyFill="1" applyBorder="1" applyAlignment="1">
      <alignment horizontal="left" vertical="center" wrapText="1" indent="1"/>
    </xf>
    <xf numFmtId="0" fontId="10" fillId="43" borderId="0" xfId="0" applyFont="1" applyFill="1" applyAlignment="1">
      <alignment horizontal="left" vertical="center" wrapText="1" indent="1"/>
    </xf>
    <xf numFmtId="0" fontId="29" fillId="0" borderId="0" xfId="0" applyFont="1" applyAlignment="1">
      <alignment horizontal="left" vertical="center" wrapText="1" indent="1"/>
    </xf>
    <xf numFmtId="0" fontId="64" fillId="45" borderId="0" xfId="0" applyFont="1" applyFill="1" applyAlignment="1">
      <alignment horizontal="left" vertical="center" wrapText="1" indent="1"/>
    </xf>
    <xf numFmtId="0" fontId="0" fillId="0" borderId="0" xfId="0" applyAlignment="1">
      <alignment horizontal="left" vertical="center" wrapText="1" indent="1"/>
    </xf>
    <xf numFmtId="0" fontId="10" fillId="52" borderId="0" xfId="0" applyFont="1" applyFill="1" applyAlignment="1">
      <alignment horizontal="left" vertical="center" wrapText="1" indent="1"/>
    </xf>
    <xf numFmtId="0" fontId="10" fillId="42" borderId="0" xfId="0" applyFont="1" applyFill="1" applyAlignment="1">
      <alignment horizontal="left" vertical="center" wrapText="1" indent="1"/>
    </xf>
    <xf numFmtId="0" fontId="10" fillId="53" borderId="0" xfId="0" applyFont="1" applyFill="1" applyAlignment="1">
      <alignment horizontal="left" vertical="center" wrapText="1" indent="1"/>
    </xf>
    <xf numFmtId="0" fontId="10" fillId="39" borderId="0" xfId="0" applyFont="1" applyFill="1" applyAlignment="1">
      <alignment horizontal="left" vertical="center" wrapText="1" indent="1"/>
    </xf>
    <xf numFmtId="0" fontId="9" fillId="46" borderId="0" xfId="0" applyFont="1" applyFill="1" applyAlignment="1">
      <alignment horizontal="center" vertical="center" wrapText="1"/>
    </xf>
    <xf numFmtId="0" fontId="9" fillId="0" borderId="0" xfId="0" applyFont="1" applyFill="1" applyAlignment="1">
      <alignment horizontal="center" vertical="center" wrapText="1"/>
    </xf>
    <xf numFmtId="0" fontId="9" fillId="47" borderId="0" xfId="0" applyFont="1" applyFill="1" applyAlignment="1">
      <alignment horizontal="center" vertical="center" wrapText="1"/>
    </xf>
    <xf numFmtId="0" fontId="9" fillId="42" borderId="0" xfId="0" applyFont="1" applyFill="1" applyAlignment="1">
      <alignment horizontal="center" vertical="center" wrapText="1"/>
    </xf>
    <xf numFmtId="0" fontId="10" fillId="13" borderId="0" xfId="0" applyFont="1" applyFill="1" applyAlignment="1">
      <alignment horizontal="left" vertical="center" wrapText="1" indent="1"/>
    </xf>
    <xf numFmtId="0" fontId="0" fillId="13" borderId="0" xfId="0" applyFill="1" applyAlignment="1">
      <alignment horizontal="left" vertical="center" wrapText="1" indent="1"/>
    </xf>
    <xf numFmtId="0" fontId="63" fillId="0" borderId="0" xfId="0" applyFont="1" applyAlignment="1">
      <alignment horizontal="left" vertical="center" indent="1"/>
    </xf>
    <xf numFmtId="0" fontId="9" fillId="0" borderId="0" xfId="0" applyFont="1" applyAlignment="1">
      <alignment horizontal="left" vertical="center" wrapText="1" indent="1"/>
    </xf>
    <xf numFmtId="0" fontId="9" fillId="13" borderId="0" xfId="0" applyFont="1" applyFill="1" applyAlignment="1">
      <alignment horizontal="center" vertical="center" wrapText="1"/>
    </xf>
    <xf numFmtId="0" fontId="9" fillId="51" borderId="0" xfId="0" applyFont="1" applyFill="1" applyAlignment="1">
      <alignment horizontal="left" vertical="center" wrapText="1" indent="1"/>
    </xf>
    <xf numFmtId="0" fontId="9" fillId="48" borderId="0" xfId="0" applyFont="1" applyFill="1" applyAlignment="1">
      <alignment horizontal="left" vertical="center" wrapText="1" indent="1"/>
    </xf>
    <xf numFmtId="0" fontId="16" fillId="8" borderId="9" xfId="0" applyFont="1" applyFill="1" applyBorder="1" applyAlignment="1">
      <alignment horizontal="left" vertical="center" wrapText="1" indent="1"/>
    </xf>
    <xf numFmtId="0" fontId="0" fillId="0" borderId="10" xfId="0" applyBorder="1" applyAlignment="1">
      <alignment horizontal="left" vertical="center" wrapText="1" indent="1"/>
    </xf>
    <xf numFmtId="0" fontId="0" fillId="0" borderId="11" xfId="0" applyBorder="1" applyAlignment="1">
      <alignment horizontal="left" vertical="center" wrapText="1" indent="1"/>
    </xf>
    <xf numFmtId="0" fontId="14" fillId="11" borderId="0" xfId="0"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14" fillId="2" borderId="0" xfId="0" applyFont="1" applyFill="1" applyBorder="1" applyAlignment="1">
      <alignment horizontal="center" vertical="center" wrapText="1"/>
    </xf>
    <xf numFmtId="0" fontId="0" fillId="0" borderId="0" xfId="0" applyAlignment="1">
      <alignment vertical="center" wrapText="1"/>
    </xf>
    <xf numFmtId="0" fontId="9" fillId="2" borderId="0" xfId="0" applyFont="1" applyFill="1" applyBorder="1" applyAlignment="1">
      <alignment horizontal="center" vertical="center" wrapText="1"/>
    </xf>
    <xf numFmtId="0" fontId="9" fillId="10" borderId="7" xfId="0" applyFont="1" applyFill="1" applyBorder="1" applyAlignment="1">
      <alignment horizontal="left" vertical="center" wrapText="1"/>
    </xf>
    <xf numFmtId="0" fontId="9" fillId="10" borderId="12" xfId="0" applyFont="1" applyFill="1" applyBorder="1" applyAlignment="1">
      <alignment horizontal="left" vertical="center" wrapText="1"/>
    </xf>
    <xf numFmtId="0" fontId="0" fillId="0" borderId="6" xfId="0" applyBorder="1" applyAlignment="1">
      <alignment vertical="center"/>
    </xf>
    <xf numFmtId="164" fontId="10" fillId="2" borderId="1" xfId="0" applyNumberFormat="1" applyFont="1" applyFill="1" applyBorder="1" applyAlignment="1" applyProtection="1">
      <alignment horizontal="left" vertical="center" wrapText="1" indent="1"/>
      <protection locked="0"/>
    </xf>
    <xf numFmtId="0" fontId="0" fillId="0" borderId="1" xfId="0" applyBorder="1" applyAlignment="1" applyProtection="1">
      <alignment horizontal="left" vertical="center" indent="1"/>
      <protection locked="0"/>
    </xf>
    <xf numFmtId="0" fontId="26" fillId="2" borderId="1" xfId="1" applyFont="1" applyFill="1" applyBorder="1" applyAlignment="1" applyProtection="1">
      <alignment horizontal="left" vertical="center" wrapText="1" indent="1"/>
      <protection locked="0"/>
    </xf>
    <xf numFmtId="0" fontId="10" fillId="2" borderId="1" xfId="0" applyFont="1" applyFill="1" applyBorder="1" applyAlignment="1" applyProtection="1">
      <alignment horizontal="left" vertical="center" wrapText="1" indent="1"/>
      <protection locked="0"/>
    </xf>
    <xf numFmtId="0" fontId="10" fillId="2" borderId="1" xfId="0" applyFont="1" applyFill="1"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10" fillId="2" borderId="14" xfId="0" applyFont="1" applyFill="1" applyBorder="1" applyAlignment="1">
      <alignment horizontal="left" vertical="center" wrapText="1" indent="1"/>
    </xf>
    <xf numFmtId="0" fontId="0" fillId="0" borderId="15" xfId="0" applyBorder="1" applyAlignment="1">
      <alignment horizontal="left" vertical="center" wrapText="1" indent="1"/>
    </xf>
    <xf numFmtId="0" fontId="0" fillId="0" borderId="8" xfId="0" applyBorder="1" applyAlignment="1">
      <alignment horizontal="left" vertical="center" wrapText="1" indent="1"/>
    </xf>
    <xf numFmtId="0" fontId="9" fillId="15" borderId="7" xfId="0" applyFont="1" applyFill="1" applyBorder="1" applyAlignment="1">
      <alignment horizontal="left" vertical="center" wrapText="1" indent="1"/>
    </xf>
    <xf numFmtId="0" fontId="0" fillId="15" borderId="12" xfId="0" applyFill="1" applyBorder="1" applyAlignment="1">
      <alignment horizontal="left" vertical="center" wrapText="1" indent="1"/>
    </xf>
    <xf numFmtId="0" fontId="0" fillId="0" borderId="6" xfId="0" applyBorder="1" applyAlignment="1">
      <alignment horizontal="left" vertical="center" wrapText="1" indent="1"/>
    </xf>
    <xf numFmtId="1" fontId="10" fillId="2" borderId="7" xfId="0" applyNumberFormat="1" applyFont="1" applyFill="1" applyBorder="1" applyAlignment="1" applyProtection="1">
      <alignment horizontal="left" vertical="center" wrapText="1" indent="1"/>
      <protection locked="0"/>
    </xf>
    <xf numFmtId="0" fontId="0" fillId="0" borderId="6" xfId="0" applyBorder="1" applyAlignment="1" applyProtection="1">
      <alignment horizontal="left" vertical="center" wrapText="1" indent="1"/>
      <protection locked="0"/>
    </xf>
    <xf numFmtId="0" fontId="15" fillId="7" borderId="13" xfId="0" applyFont="1" applyFill="1" applyBorder="1" applyAlignment="1">
      <alignment horizontal="left" vertical="center" wrapText="1" indent="1"/>
    </xf>
    <xf numFmtId="0" fontId="0" fillId="0" borderId="0" xfId="0" applyBorder="1" applyAlignment="1">
      <alignment horizontal="left" vertical="center" wrapText="1" indent="1"/>
    </xf>
    <xf numFmtId="0" fontId="0" fillId="0" borderId="2" xfId="0" applyBorder="1" applyAlignment="1">
      <alignment horizontal="left" vertical="center" wrapText="1" indent="1"/>
    </xf>
    <xf numFmtId="0" fontId="9" fillId="6" borderId="14" xfId="0" applyFont="1" applyFill="1" applyBorder="1" applyAlignment="1">
      <alignment horizontal="left" vertical="center" wrapText="1" indent="1"/>
    </xf>
    <xf numFmtId="0" fontId="24" fillId="9"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pplyProtection="1">
      <alignment horizontal="left" vertical="center" wrapText="1"/>
      <protection locked="0"/>
    </xf>
    <xf numFmtId="0" fontId="10" fillId="2" borderId="13" xfId="0" applyFont="1" applyFill="1" applyBorder="1" applyAlignment="1">
      <alignment horizontal="left" vertical="center" wrapText="1" indent="1"/>
    </xf>
    <xf numFmtId="0" fontId="9" fillId="54" borderId="7" xfId="0" applyFont="1" applyFill="1" applyBorder="1" applyAlignment="1">
      <alignment horizontal="left" vertical="center" wrapText="1" indent="1"/>
    </xf>
    <xf numFmtId="0" fontId="0" fillId="54" borderId="12" xfId="0" applyFill="1" applyBorder="1" applyAlignment="1">
      <alignment horizontal="left" vertical="center" wrapText="1" indent="1"/>
    </xf>
    <xf numFmtId="0" fontId="0" fillId="54" borderId="6" xfId="0" applyFill="1" applyBorder="1" applyAlignment="1">
      <alignment horizontal="left" vertical="center" wrapText="1" indent="1"/>
    </xf>
    <xf numFmtId="0" fontId="10" fillId="2" borderId="7" xfId="0" applyFont="1" applyFill="1" applyBorder="1" applyAlignment="1">
      <alignment horizontal="left" vertical="center" wrapText="1" indent="1"/>
    </xf>
    <xf numFmtId="0" fontId="0" fillId="0" borderId="1" xfId="0" applyBorder="1" applyAlignment="1" applyProtection="1">
      <alignment horizontal="left" vertical="center" wrapText="1" indent="1"/>
      <protection locked="0"/>
    </xf>
    <xf numFmtId="165" fontId="10" fillId="2" borderId="1" xfId="0" applyNumberFormat="1" applyFont="1" applyFill="1" applyBorder="1" applyAlignment="1" applyProtection="1">
      <alignment horizontal="left" vertical="center" wrapText="1" indent="1"/>
      <protection locked="0"/>
    </xf>
    <xf numFmtId="164" fontId="10" fillId="2" borderId="1" xfId="0" applyNumberFormat="1"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0" fillId="0" borderId="1" xfId="0" applyFill="1" applyBorder="1" applyAlignment="1" applyProtection="1">
      <alignment vertical="center" wrapText="1"/>
      <protection locked="0"/>
    </xf>
    <xf numFmtId="0" fontId="9" fillId="13" borderId="1" xfId="0" applyFont="1" applyFill="1" applyBorder="1" applyAlignment="1">
      <alignment horizontal="left" vertical="center" wrapText="1"/>
    </xf>
    <xf numFmtId="0" fontId="0" fillId="13" borderId="1" xfId="0" applyFill="1" applyBorder="1" applyAlignment="1">
      <alignment vertical="center" wrapText="1"/>
    </xf>
    <xf numFmtId="165" fontId="0" fillId="0" borderId="1" xfId="0" applyNumberFormat="1" applyBorder="1" applyAlignment="1" applyProtection="1">
      <alignment horizontal="left" vertical="center" wrapText="1" indent="1"/>
      <protection locked="0"/>
    </xf>
    <xf numFmtId="0" fontId="10" fillId="2" borderId="7" xfId="0" applyFont="1" applyFill="1" applyBorder="1" applyAlignment="1" applyProtection="1">
      <alignment horizontal="left" vertical="center" wrapText="1" indent="1"/>
      <protection locked="0"/>
    </xf>
    <xf numFmtId="0" fontId="0" fillId="11" borderId="0" xfId="0" applyFill="1" applyAlignment="1">
      <alignment horizontal="left" vertical="center" wrapText="1" indent="1"/>
    </xf>
    <xf numFmtId="0" fontId="0" fillId="11" borderId="2" xfId="0" applyFill="1" applyBorder="1" applyAlignment="1">
      <alignment horizontal="left" vertical="center" wrapText="1" indent="1"/>
    </xf>
    <xf numFmtId="0" fontId="9" fillId="2" borderId="1" xfId="0" applyFont="1" applyFill="1" applyBorder="1" applyAlignment="1" applyProtection="1">
      <alignment horizontal="left" vertical="center" wrapText="1" indent="1"/>
      <protection locked="0"/>
    </xf>
    <xf numFmtId="0" fontId="9" fillId="2" borderId="1" xfId="0" applyFont="1"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10" fillId="2" borderId="3"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indent="1"/>
      <protection locked="0"/>
    </xf>
    <xf numFmtId="0" fontId="9" fillId="10" borderId="1" xfId="0" applyFont="1" applyFill="1" applyBorder="1" applyAlignment="1">
      <alignment horizontal="left" vertical="center" wrapText="1"/>
    </xf>
    <xf numFmtId="0" fontId="0" fillId="0" borderId="1" xfId="0" applyBorder="1" applyAlignment="1"/>
    <xf numFmtId="164" fontId="10" fillId="11" borderId="1" xfId="0" applyNumberFormat="1" applyFont="1" applyFill="1" applyBorder="1" applyAlignment="1" applyProtection="1">
      <alignment horizontal="left" vertical="center" indent="1"/>
    </xf>
    <xf numFmtId="0" fontId="0" fillId="0" borderId="1" xfId="0" applyBorder="1" applyAlignment="1">
      <alignment horizontal="left" vertical="center" indent="1"/>
    </xf>
    <xf numFmtId="0" fontId="10" fillId="0" borderId="1" xfId="2" applyFont="1" applyFill="1" applyBorder="1" applyAlignment="1" applyProtection="1">
      <alignment horizontal="left" vertical="center" wrapText="1" indent="1"/>
      <protection locked="0"/>
    </xf>
    <xf numFmtId="0" fontId="10" fillId="2" borderId="1" xfId="0" applyFont="1" applyFill="1" applyBorder="1" applyAlignment="1">
      <alignment horizontal="left" vertical="center" wrapText="1" indent="1"/>
    </xf>
    <xf numFmtId="0" fontId="0" fillId="0" borderId="1" xfId="0" applyBorder="1" applyAlignment="1">
      <alignment horizontal="left" vertical="center" wrapText="1" indent="1"/>
    </xf>
    <xf numFmtId="0" fontId="0" fillId="2" borderId="0" xfId="0" applyFill="1" applyBorder="1" applyAlignment="1">
      <alignment vertical="center" wrapText="1"/>
    </xf>
    <xf numFmtId="0" fontId="9" fillId="2" borderId="14" xfId="0" applyFont="1" applyFill="1" applyBorder="1" applyAlignment="1">
      <alignment horizontal="left" vertical="center" wrapText="1" indent="1"/>
    </xf>
    <xf numFmtId="0" fontId="9" fillId="0" borderId="8" xfId="0" applyFont="1" applyBorder="1" applyAlignment="1">
      <alignment horizontal="left" vertical="center" wrapText="1" indent="1"/>
    </xf>
    <xf numFmtId="0" fontId="10" fillId="2" borderId="9" xfId="0" applyFont="1" applyFill="1" applyBorder="1" applyAlignment="1">
      <alignment horizontal="left" vertical="center" wrapText="1" indent="1"/>
    </xf>
    <xf numFmtId="0" fontId="0" fillId="0" borderId="1" xfId="0" applyFill="1" applyBorder="1" applyAlignment="1" applyProtection="1">
      <alignment horizontal="left" vertical="center" wrapText="1" indent="1"/>
      <protection locked="0"/>
    </xf>
    <xf numFmtId="0" fontId="0" fillId="0" borderId="13" xfId="0" applyBorder="1" applyAlignment="1">
      <alignment horizontal="left" vertical="center" wrapText="1" indent="1"/>
    </xf>
    <xf numFmtId="0" fontId="0" fillId="0" borderId="9" xfId="0" applyBorder="1" applyAlignment="1">
      <alignment horizontal="left" vertical="center" wrapText="1" indent="1"/>
    </xf>
    <xf numFmtId="0" fontId="9" fillId="2" borderId="14" xfId="0" applyFont="1" applyFill="1" applyBorder="1" applyAlignment="1" applyProtection="1">
      <alignment horizontal="left" vertical="center" wrapText="1" indent="1"/>
      <protection locked="0"/>
    </xf>
    <xf numFmtId="0" fontId="9" fillId="0" borderId="8" xfId="0" applyFont="1" applyBorder="1" applyAlignment="1" applyProtection="1">
      <alignment horizontal="left" vertical="center" wrapText="1" indent="1"/>
      <protection locked="0"/>
    </xf>
    <xf numFmtId="0" fontId="0" fillId="0" borderId="13" xfId="0" applyBorder="1" applyAlignment="1" applyProtection="1">
      <alignment horizontal="left" vertical="center" wrapText="1" indent="1"/>
      <protection locked="0"/>
    </xf>
    <xf numFmtId="0" fontId="0" fillId="0" borderId="2" xfId="0" applyBorder="1" applyAlignment="1" applyProtection="1">
      <alignment horizontal="left" vertical="center" wrapText="1" indent="1"/>
      <protection locked="0"/>
    </xf>
    <xf numFmtId="0" fontId="0" fillId="0" borderId="9" xfId="0" applyBorder="1" applyAlignment="1" applyProtection="1">
      <alignment horizontal="left" vertical="center" wrapText="1" indent="1"/>
      <protection locked="0"/>
    </xf>
    <xf numFmtId="0" fontId="0" fillId="0" borderId="11" xfId="0" applyBorder="1" applyAlignment="1" applyProtection="1">
      <alignment horizontal="left" vertical="center" wrapText="1" indent="1"/>
      <protection locked="0"/>
    </xf>
    <xf numFmtId="0" fontId="9" fillId="10" borderId="1" xfId="0" applyFont="1" applyFill="1" applyBorder="1" applyAlignment="1">
      <alignment horizontal="center" vertical="center" wrapText="1"/>
    </xf>
    <xf numFmtId="0" fontId="10" fillId="2" borderId="0" xfId="0" applyFont="1" applyFill="1" applyBorder="1" applyAlignment="1">
      <alignment horizontal="left" vertical="center" wrapText="1" indent="1"/>
    </xf>
    <xf numFmtId="0" fontId="9" fillId="3" borderId="12" xfId="0" applyFont="1" applyFill="1" applyBorder="1" applyAlignment="1">
      <alignment horizontal="left" vertical="center" wrapText="1" indent="1"/>
    </xf>
    <xf numFmtId="0" fontId="0" fillId="0" borderId="12" xfId="0" applyBorder="1" applyAlignment="1">
      <alignment horizontal="left" vertical="center" wrapText="1" indent="1"/>
    </xf>
    <xf numFmtId="0" fontId="9" fillId="10" borderId="7"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28" fillId="2" borderId="10" xfId="0" applyFont="1" applyFill="1" applyBorder="1" applyAlignment="1">
      <alignment horizontal="left" vertical="center" wrapText="1"/>
    </xf>
    <xf numFmtId="0" fontId="9" fillId="50" borderId="0" xfId="48" applyFont="1" applyFill="1" applyBorder="1" applyAlignment="1">
      <alignment horizontal="left" vertical="center" wrapText="1" indent="1"/>
    </xf>
    <xf numFmtId="0" fontId="0" fillId="50" borderId="0" xfId="0" applyFill="1" applyAlignment="1">
      <alignment horizontal="left" vertical="center" wrapText="1" indent="1"/>
    </xf>
    <xf numFmtId="0" fontId="9" fillId="39" borderId="0" xfId="48" applyFont="1" applyFill="1" applyBorder="1" applyAlignment="1">
      <alignment horizontal="left" vertical="center" wrapText="1" indent="1"/>
    </xf>
    <xf numFmtId="0" fontId="9" fillId="39" borderId="0" xfId="48" applyFont="1" applyFill="1" applyBorder="1" applyAlignment="1" applyProtection="1">
      <alignment horizontal="left" vertical="center" wrapText="1" indent="1"/>
      <protection locked="0"/>
    </xf>
    <xf numFmtId="0" fontId="0" fillId="0" borderId="0" xfId="0" applyAlignment="1" applyProtection="1">
      <alignment horizontal="left" vertical="center" wrapText="1" indent="1"/>
      <protection locked="0"/>
    </xf>
    <xf numFmtId="0" fontId="9" fillId="10" borderId="1" xfId="48" applyFont="1" applyFill="1" applyBorder="1" applyAlignment="1">
      <alignment horizontal="center" vertical="center" wrapText="1"/>
    </xf>
    <xf numFmtId="0" fontId="3" fillId="15" borderId="1" xfId="48" applyFont="1" applyFill="1" applyBorder="1" applyAlignment="1">
      <alignment horizontal="left" vertical="center" wrapText="1" indent="1"/>
    </xf>
    <xf numFmtId="0" fontId="0" fillId="15" borderId="1" xfId="0" applyFill="1" applyBorder="1" applyAlignment="1">
      <alignment horizontal="left" vertical="center" wrapText="1" indent="1"/>
    </xf>
    <xf numFmtId="0" fontId="0" fillId="50" borderId="0" xfId="0" applyFill="1" applyBorder="1" applyAlignment="1">
      <alignment horizontal="left" vertical="center" wrapText="1" indent="1"/>
    </xf>
    <xf numFmtId="0" fontId="0" fillId="15" borderId="1" xfId="0" applyFill="1" applyBorder="1" applyAlignment="1">
      <alignment horizontal="left" vertical="center" indent="1"/>
    </xf>
    <xf numFmtId="0" fontId="14" fillId="4" borderId="7" xfId="2" applyFont="1" applyFill="1"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60" fillId="0" borderId="0" xfId="0" applyFont="1" applyAlignment="1">
      <alignment horizontal="left" vertical="center" wrapText="1" indent="1"/>
    </xf>
    <xf numFmtId="0" fontId="27" fillId="0" borderId="0" xfId="0" applyFont="1" applyAlignment="1">
      <alignment horizontal="left" vertical="center" wrapText="1" indent="1"/>
    </xf>
    <xf numFmtId="0" fontId="20" fillId="7" borderId="13" xfId="0" applyFont="1" applyFill="1" applyBorder="1" applyAlignment="1">
      <alignment horizontal="center" vertical="center" wrapText="1"/>
    </xf>
    <xf numFmtId="0" fontId="0" fillId="0" borderId="0" xfId="0" applyAlignment="1">
      <alignment horizontal="center" vertical="center" wrapText="1"/>
    </xf>
    <xf numFmtId="0" fontId="9"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165" fontId="10" fillId="0" borderId="1" xfId="0" applyNumberFormat="1" applyFont="1" applyBorder="1" applyAlignment="1">
      <alignment horizontal="left" vertical="center" wrapText="1" indent="1"/>
    </xf>
    <xf numFmtId="0" fontId="10" fillId="0" borderId="9"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0" xfId="0" applyFont="1" applyAlignment="1">
      <alignment horizontal="center" vertical="center" wrapText="1"/>
    </xf>
    <xf numFmtId="0" fontId="10" fillId="14" borderId="1" xfId="0" applyFont="1" applyFill="1" applyBorder="1" applyAlignment="1">
      <alignment horizontal="left" vertical="center" wrapText="1" indent="1"/>
    </xf>
    <xf numFmtId="0" fontId="10" fillId="47" borderId="1" xfId="0" applyFont="1" applyFill="1" applyBorder="1" applyAlignment="1">
      <alignment horizontal="left" vertical="center" wrapText="1" indent="1"/>
    </xf>
    <xf numFmtId="0" fontId="10" fillId="42" borderId="1" xfId="0" applyFont="1" applyFill="1" applyBorder="1" applyAlignment="1">
      <alignment horizontal="left" vertical="center" wrapText="1" indent="1"/>
    </xf>
    <xf numFmtId="165" fontId="0" fillId="0" borderId="0" xfId="0" applyNumberFormat="1" applyAlignment="1" applyProtection="1">
      <alignment horizontal="left" vertical="center" wrapText="1" indent="1"/>
      <protection locked="0"/>
    </xf>
    <xf numFmtId="0" fontId="10" fillId="0" borderId="7" xfId="0" applyFont="1" applyBorder="1" applyAlignment="1">
      <alignment horizontal="left" vertical="center" wrapText="1" indent="1"/>
    </xf>
    <xf numFmtId="0" fontId="0" fillId="0" borderId="12" xfId="0" applyBorder="1" applyAlignment="1">
      <alignment horizontal="left" vertical="center" indent="1"/>
    </xf>
    <xf numFmtId="0" fontId="0" fillId="0" borderId="6" xfId="0" applyBorder="1" applyAlignment="1">
      <alignment horizontal="left" vertical="center" indent="1"/>
    </xf>
    <xf numFmtId="0" fontId="9" fillId="13" borderId="7" xfId="0" applyFont="1" applyFill="1" applyBorder="1" applyAlignment="1">
      <alignment horizontal="left" vertical="center" indent="1"/>
    </xf>
    <xf numFmtId="0" fontId="9" fillId="13" borderId="12" xfId="0" applyFont="1" applyFill="1" applyBorder="1" applyAlignment="1">
      <alignment horizontal="left" vertical="center" indent="1"/>
    </xf>
    <xf numFmtId="0" fontId="9" fillId="13" borderId="6" xfId="0" applyFont="1" applyFill="1" applyBorder="1" applyAlignment="1">
      <alignment horizontal="left" vertical="center" indent="1"/>
    </xf>
    <xf numFmtId="0" fontId="9" fillId="41" borderId="7" xfId="0" applyFont="1" applyFill="1" applyBorder="1" applyAlignment="1">
      <alignment horizontal="left" vertical="center" indent="1"/>
    </xf>
    <xf numFmtId="0" fontId="9" fillId="41" borderId="12" xfId="0" applyFont="1" applyFill="1" applyBorder="1" applyAlignment="1">
      <alignment horizontal="left" vertical="center" indent="1"/>
    </xf>
    <xf numFmtId="0" fontId="9" fillId="41" borderId="6" xfId="0" applyFont="1" applyFill="1" applyBorder="1" applyAlignment="1">
      <alignment horizontal="left" vertical="center" indent="1"/>
    </xf>
    <xf numFmtId="0" fontId="9" fillId="48" borderId="7" xfId="0" applyFont="1" applyFill="1" applyBorder="1" applyAlignment="1">
      <alignment horizontal="left" vertical="center" indent="1"/>
    </xf>
    <xf numFmtId="0" fontId="9" fillId="48" borderId="12" xfId="0" applyFont="1" applyFill="1" applyBorder="1" applyAlignment="1">
      <alignment horizontal="left" vertical="center" indent="1"/>
    </xf>
    <xf numFmtId="0" fontId="9" fillId="48" borderId="6" xfId="0" applyFont="1" applyFill="1" applyBorder="1" applyAlignment="1">
      <alignment horizontal="left" vertical="center" indent="1"/>
    </xf>
    <xf numFmtId="0" fontId="54" fillId="45" borderId="14" xfId="0" applyFont="1" applyFill="1" applyBorder="1" applyAlignment="1">
      <alignment horizontal="left" vertical="center" wrapText="1" indent="1"/>
    </xf>
    <xf numFmtId="0" fontId="0" fillId="0" borderId="8" xfId="0" applyBorder="1" applyAlignment="1">
      <alignment horizontal="left" vertical="center" indent="1"/>
    </xf>
    <xf numFmtId="0" fontId="0" fillId="0" borderId="13" xfId="0" applyBorder="1" applyAlignment="1">
      <alignment horizontal="left" vertical="center" indent="1"/>
    </xf>
    <xf numFmtId="0" fontId="0" fillId="0" borderId="2" xfId="0" applyBorder="1" applyAlignment="1">
      <alignment horizontal="left" vertical="center" indent="1"/>
    </xf>
    <xf numFmtId="0" fontId="0" fillId="0" borderId="9" xfId="0" applyBorder="1" applyAlignment="1">
      <alignment horizontal="left" vertical="center" indent="1"/>
    </xf>
    <xf numFmtId="0" fontId="0" fillId="0" borderId="11" xfId="0" applyBorder="1" applyAlignment="1">
      <alignment horizontal="left" vertical="center" indent="1"/>
    </xf>
    <xf numFmtId="0" fontId="53" fillId="44" borderId="14" xfId="0" applyFont="1" applyFill="1" applyBorder="1" applyAlignment="1">
      <alignment horizontal="left" vertical="center" wrapText="1" indent="1"/>
    </xf>
    <xf numFmtId="0" fontId="53" fillId="49" borderId="14" xfId="0" applyFont="1" applyFill="1" applyBorder="1" applyAlignment="1">
      <alignment horizontal="left" vertical="center" wrapText="1" indent="1"/>
    </xf>
    <xf numFmtId="0" fontId="0" fillId="49" borderId="8" xfId="0" applyFill="1" applyBorder="1" applyAlignment="1">
      <alignment horizontal="left" vertical="center" indent="1"/>
    </xf>
    <xf numFmtId="0" fontId="0" fillId="49" borderId="13" xfId="0" applyFill="1" applyBorder="1" applyAlignment="1">
      <alignment horizontal="left" vertical="center" indent="1"/>
    </xf>
    <xf numFmtId="0" fontId="0" fillId="49" borderId="2" xfId="0" applyFill="1" applyBorder="1" applyAlignment="1">
      <alignment horizontal="left" vertical="center" indent="1"/>
    </xf>
    <xf numFmtId="0" fontId="0" fillId="49" borderId="9" xfId="0" applyFill="1" applyBorder="1" applyAlignment="1">
      <alignment horizontal="left" vertical="center" indent="1"/>
    </xf>
    <xf numFmtId="0" fontId="0" fillId="49" borderId="11" xfId="0" applyFill="1" applyBorder="1" applyAlignment="1">
      <alignment horizontal="left" vertical="center" indent="1"/>
    </xf>
    <xf numFmtId="0" fontId="53" fillId="42" borderId="14" xfId="0" applyFont="1" applyFill="1" applyBorder="1" applyAlignment="1">
      <alignment horizontal="left" vertical="center" wrapText="1" indent="1"/>
    </xf>
    <xf numFmtId="0" fontId="30" fillId="2" borderId="7" xfId="0" applyFont="1" applyFill="1" applyBorder="1" applyAlignment="1">
      <alignment horizontal="left" vertical="center" wrapText="1" indent="1"/>
    </xf>
    <xf numFmtId="0" fontId="10" fillId="0" borderId="12" xfId="0" applyFont="1" applyBorder="1" applyAlignment="1">
      <alignment horizontal="left" vertical="center" wrapText="1" indent="1"/>
    </xf>
    <xf numFmtId="0" fontId="10" fillId="0" borderId="6" xfId="0" applyFont="1" applyBorder="1" applyAlignment="1">
      <alignment horizontal="left" vertical="center" wrapText="1" indent="1"/>
    </xf>
    <xf numFmtId="0" fontId="30" fillId="0" borderId="1" xfId="0" applyNumberFormat="1" applyFont="1" applyBorder="1" applyAlignment="1">
      <alignment horizontal="left" vertical="center" wrapText="1" indent="1"/>
    </xf>
    <xf numFmtId="49" fontId="27" fillId="11" borderId="1" xfId="0" quotePrefix="1" applyNumberFormat="1" applyFont="1" applyFill="1" applyBorder="1" applyAlignment="1">
      <alignment horizontal="left" vertical="center" wrapText="1" indent="1"/>
    </xf>
    <xf numFmtId="0" fontId="27" fillId="11" borderId="1" xfId="0" applyFont="1" applyFill="1" applyBorder="1" applyAlignment="1">
      <alignment horizontal="left" vertical="center" wrapText="1" indent="1"/>
    </xf>
    <xf numFmtId="165" fontId="0" fillId="0" borderId="0" xfId="0" applyNumberFormat="1" applyAlignment="1">
      <alignment horizontal="left" vertical="center" wrapText="1" inden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indent="1"/>
    </xf>
    <xf numFmtId="49" fontId="27" fillId="11" borderId="1" xfId="0" applyNumberFormat="1" applyFont="1" applyFill="1" applyBorder="1" applyAlignment="1">
      <alignment horizontal="left" vertical="center" wrapText="1" indent="1"/>
    </xf>
    <xf numFmtId="14" fontId="30" fillId="0" borderId="7" xfId="0" applyNumberFormat="1" applyFont="1" applyBorder="1" applyAlignment="1">
      <alignment horizontal="left" vertical="center" wrapText="1" indent="1"/>
    </xf>
    <xf numFmtId="0" fontId="20" fillId="7" borderId="13" xfId="0" applyFont="1" applyFill="1" applyBorder="1" applyAlignment="1">
      <alignment horizontal="left" vertical="center" wrapText="1" indent="1"/>
    </xf>
    <xf numFmtId="0" fontId="10" fillId="0" borderId="0" xfId="0" applyFont="1" applyBorder="1" applyAlignment="1" applyProtection="1">
      <alignment horizontal="left" vertical="center" wrapText="1" indent="1"/>
      <protection locked="0"/>
    </xf>
    <xf numFmtId="0" fontId="10" fillId="0" borderId="0" xfId="0" applyFont="1" applyAlignment="1" applyProtection="1">
      <alignment horizontal="left" vertical="center" wrapText="1" indent="1"/>
      <protection locked="0"/>
    </xf>
    <xf numFmtId="49" fontId="27" fillId="11" borderId="10" xfId="0" quotePrefix="1" applyNumberFormat="1" applyFont="1" applyFill="1" applyBorder="1" applyAlignment="1">
      <alignment horizontal="left" vertical="center" wrapText="1" indent="1"/>
    </xf>
    <xf numFmtId="49" fontId="27" fillId="11" borderId="10" xfId="0" applyNumberFormat="1" applyFont="1" applyFill="1" applyBorder="1" applyAlignment="1">
      <alignment horizontal="left" vertical="center" wrapText="1" indent="1"/>
    </xf>
    <xf numFmtId="0" fontId="29" fillId="0" borderId="1" xfId="0" applyFont="1" applyBorder="1" applyAlignment="1">
      <alignment horizontal="left" vertical="center" wrapText="1" indent="1"/>
    </xf>
    <xf numFmtId="0" fontId="33" fillId="11" borderId="1" xfId="3" applyFont="1" applyFill="1" applyBorder="1" applyAlignment="1">
      <alignment horizontal="left" vertical="center" wrapText="1" indent="1"/>
    </xf>
    <xf numFmtId="0" fontId="0" fillId="11" borderId="1" xfId="0" applyFill="1" applyBorder="1" applyAlignment="1">
      <alignment horizontal="left" vertical="center" wrapText="1" indent="1"/>
    </xf>
    <xf numFmtId="165" fontId="30" fillId="0" borderId="1" xfId="0" applyNumberFormat="1" applyFont="1" applyBorder="1" applyAlignment="1">
      <alignment horizontal="left" vertical="center" wrapText="1" indent="1"/>
    </xf>
    <xf numFmtId="49" fontId="27" fillId="11" borderId="0" xfId="0" applyNumberFormat="1" applyFont="1" applyFill="1" applyBorder="1" applyAlignment="1">
      <alignment horizontal="left" vertical="center" wrapText="1" indent="1"/>
    </xf>
    <xf numFmtId="49" fontId="27" fillId="11" borderId="0" xfId="0" applyNumberFormat="1" applyFont="1" applyFill="1" applyAlignment="1">
      <alignment horizontal="left" vertical="center" wrapText="1" indent="1"/>
    </xf>
    <xf numFmtId="0" fontId="33" fillId="11" borderId="15" xfId="3" applyFont="1" applyFill="1" applyBorder="1" applyAlignment="1">
      <alignment horizontal="left" vertical="center" wrapText="1" indent="1"/>
    </xf>
    <xf numFmtId="14" fontId="10" fillId="0" borderId="1" xfId="0" applyNumberFormat="1" applyFont="1" applyBorder="1" applyAlignment="1">
      <alignment horizontal="left" vertical="center" wrapText="1" indent="1"/>
    </xf>
    <xf numFmtId="14" fontId="0" fillId="0" borderId="1" xfId="0" applyNumberFormat="1" applyBorder="1" applyAlignment="1">
      <alignment horizontal="left" vertical="center" wrapText="1" indent="1"/>
    </xf>
    <xf numFmtId="0" fontId="33" fillId="11" borderId="5" xfId="3" applyFont="1" applyFill="1" applyBorder="1" applyAlignment="1">
      <alignment horizontal="left" vertical="center" wrapText="1" indent="1"/>
    </xf>
    <xf numFmtId="0" fontId="0" fillId="11" borderId="5" xfId="0" applyFill="1" applyBorder="1" applyAlignment="1">
      <alignment horizontal="left" vertical="center" wrapText="1" indent="1"/>
    </xf>
    <xf numFmtId="165" fontId="30" fillId="0" borderId="5" xfId="0" applyNumberFormat="1" applyFont="1" applyBorder="1" applyAlignment="1">
      <alignment horizontal="left" vertical="center" wrapText="1" indent="1"/>
    </xf>
    <xf numFmtId="0" fontId="30" fillId="0" borderId="0" xfId="0" applyFont="1" applyBorder="1" applyAlignment="1">
      <alignment horizontal="left" vertical="center" wrapText="1" indent="3"/>
    </xf>
    <xf numFmtId="0" fontId="30" fillId="0" borderId="0" xfId="0" applyFont="1" applyAlignment="1">
      <alignment horizontal="left" vertical="center" wrapText="1" indent="3"/>
    </xf>
    <xf numFmtId="49" fontId="27" fillId="11" borderId="1" xfId="0" applyNumberFormat="1" applyFont="1" applyFill="1" applyBorder="1" applyAlignment="1">
      <alignment horizontal="center" vertical="center" wrapText="1"/>
    </xf>
    <xf numFmtId="0" fontId="27" fillId="11" borderId="1" xfId="0" applyFont="1" applyFill="1" applyBorder="1" applyAlignment="1">
      <alignment horizontal="center" vertical="center" wrapText="1"/>
    </xf>
    <xf numFmtId="167" fontId="30" fillId="0" borderId="1" xfId="0" applyNumberFormat="1" applyFont="1" applyBorder="1" applyAlignment="1">
      <alignment horizontal="left" vertical="center" wrapText="1" indent="1"/>
    </xf>
    <xf numFmtId="167" fontId="0" fillId="0" borderId="1" xfId="0" applyNumberFormat="1" applyBorder="1" applyAlignment="1">
      <alignment horizontal="left" wrapText="1" indent="1"/>
    </xf>
    <xf numFmtId="0" fontId="30" fillId="0" borderId="14" xfId="0" applyFont="1" applyBorder="1" applyAlignment="1">
      <alignment horizontal="left" vertical="center" wrapText="1" indent="1"/>
    </xf>
    <xf numFmtId="0" fontId="30" fillId="0" borderId="15" xfId="0" applyFont="1" applyBorder="1" applyAlignment="1">
      <alignment horizontal="left" vertical="center" wrapText="1" indent="1"/>
    </xf>
    <xf numFmtId="0" fontId="30" fillId="0" borderId="8" xfId="0" applyFont="1" applyBorder="1" applyAlignment="1">
      <alignment horizontal="left" vertical="center" wrapText="1" indent="1"/>
    </xf>
    <xf numFmtId="0" fontId="27" fillId="11" borderId="7" xfId="0" quotePrefix="1" applyFont="1" applyFill="1" applyBorder="1" applyAlignment="1">
      <alignment horizontal="left" vertical="center" wrapText="1" indent="1"/>
    </xf>
    <xf numFmtId="0" fontId="27" fillId="11" borderId="12" xfId="0" applyFont="1" applyFill="1" applyBorder="1" applyAlignment="1">
      <alignment horizontal="left" vertical="center" wrapText="1" indent="1"/>
    </xf>
    <xf numFmtId="0" fontId="27" fillId="11" borderId="1" xfId="0" quotePrefix="1" applyFont="1" applyFill="1" applyBorder="1" applyAlignment="1">
      <alignment horizontal="left" vertical="center" wrapText="1" indent="1"/>
    </xf>
    <xf numFmtId="0" fontId="27" fillId="11" borderId="1" xfId="1" quotePrefix="1" applyNumberFormat="1" applyFont="1" applyFill="1" applyBorder="1" applyAlignment="1" applyProtection="1">
      <alignment horizontal="left" vertical="center" wrapText="1" indent="1"/>
    </xf>
    <xf numFmtId="0" fontId="1" fillId="0" borderId="1" xfId="48" applyFont="1" applyBorder="1" applyAlignment="1">
      <alignment horizontal="left" vertical="center" wrapText="1" indent="1"/>
    </xf>
    <xf numFmtId="0" fontId="9" fillId="55" borderId="0" xfId="2" applyFont="1" applyFill="1" applyAlignment="1">
      <alignment horizontal="center" vertical="center"/>
    </xf>
    <xf numFmtId="0" fontId="9" fillId="55" borderId="1" xfId="2" applyFont="1" applyFill="1" applyBorder="1" applyAlignment="1">
      <alignment horizontal="center" vertical="center"/>
    </xf>
  </cellXfs>
  <cellStyles count="49">
    <cellStyle name="20 % - Accent1 2" xfId="5"/>
    <cellStyle name="20 % - Accent2 2" xfId="6"/>
    <cellStyle name="20 % - Accent3 2" xfId="7"/>
    <cellStyle name="20 % - Accent4 2" xfId="8"/>
    <cellStyle name="20 % - Accent5 2" xfId="9"/>
    <cellStyle name="20 % - Accent6 2" xfId="10"/>
    <cellStyle name="40 % - Accent1 2" xfId="11"/>
    <cellStyle name="40 % - Accent2 2" xfId="12"/>
    <cellStyle name="40 % - Accent3 2" xfId="13"/>
    <cellStyle name="40 % - Accent4 2" xfId="14"/>
    <cellStyle name="40 % - Accent5 2" xfId="15"/>
    <cellStyle name="40 % - Accent6 2" xfId="16"/>
    <cellStyle name="60 % - Accent1 2" xfId="17"/>
    <cellStyle name="60 % - Accent2 2" xfId="18"/>
    <cellStyle name="60 % - Accent3 2" xfId="19"/>
    <cellStyle name="60 % - Accent4 2" xfId="20"/>
    <cellStyle name="60 % - Accent5 2" xfId="21"/>
    <cellStyle name="60 % - Accent6 2" xfId="22"/>
    <cellStyle name="Accent1 2" xfId="23"/>
    <cellStyle name="Accent2 2" xfId="24"/>
    <cellStyle name="Accent3 2" xfId="25"/>
    <cellStyle name="Accent4 2" xfId="26"/>
    <cellStyle name="Accent5 2" xfId="27"/>
    <cellStyle name="Accent6 2" xfId="28"/>
    <cellStyle name="Avertissement 2" xfId="29"/>
    <cellStyle name="Calcul 2" xfId="30"/>
    <cellStyle name="Cellule liée 2" xfId="31"/>
    <cellStyle name="Commentaire 2" xfId="32"/>
    <cellStyle name="Entrée 2" xfId="33"/>
    <cellStyle name="Insatisfaisant 2" xfId="34"/>
    <cellStyle name="Lien hypertexte" xfId="1" builtinId="8"/>
    <cellStyle name="Lien hypertexte 2" xfId="4"/>
    <cellStyle name="Lien hypertexte 3" xfId="47"/>
    <cellStyle name="Neutre 2" xfId="35"/>
    <cellStyle name="Normal" xfId="0" builtinId="0"/>
    <cellStyle name="Normal 2" xfId="2"/>
    <cellStyle name="Normal 3" xfId="46"/>
    <cellStyle name="Normal 4" xfId="3"/>
    <cellStyle name="Normal 5" xfId="48"/>
    <cellStyle name="Satisfaisant 2" xfId="36"/>
    <cellStyle name="Sortie 2" xfId="37"/>
    <cellStyle name="Texte explicatif 2" xfId="38"/>
    <cellStyle name="Titre 2" xfId="39"/>
    <cellStyle name="Titre 1 2" xfId="40"/>
    <cellStyle name="Titre 2 2" xfId="41"/>
    <cellStyle name="Titre 3 2" xfId="42"/>
    <cellStyle name="Titre 4 2" xfId="43"/>
    <cellStyle name="Total 2" xfId="44"/>
    <cellStyle name="Vérification 2" xfId="45"/>
  </cellStyles>
  <dxfs count="228">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b/>
        <i val="0"/>
        <color rgb="FFFF0000"/>
      </font>
    </dxf>
    <dxf>
      <font>
        <b/>
        <i val="0"/>
        <color rgb="FFFF0000"/>
      </font>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ill>
        <patternFill>
          <bgColor theme="8" tint="0.79998168889431442"/>
        </patternFill>
      </fill>
    </dxf>
    <dxf>
      <fill>
        <patternFill>
          <bgColor theme="6" tint="0.79998168889431442"/>
        </patternFill>
      </fill>
    </dxf>
    <dxf>
      <fill>
        <patternFill>
          <bgColor theme="9" tint="0.79998168889431442"/>
        </patternFill>
      </fill>
    </dxf>
    <dxf>
      <fill>
        <patternFill>
          <bgColor rgb="FFFFFF00"/>
        </patternFill>
      </fill>
    </dxf>
    <dxf>
      <fill>
        <patternFill>
          <bgColor rgb="FFFFC000"/>
        </patternFill>
      </fill>
    </dxf>
    <dxf>
      <fill>
        <patternFill>
          <bgColor rgb="FFFF99FF"/>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ont>
        <condense val="0"/>
        <extend val="0"/>
        <color indexed="8"/>
      </font>
      <fill>
        <patternFill>
          <bgColor indexed="27"/>
        </patternFill>
      </fill>
    </dxf>
    <dxf>
      <font>
        <b/>
        <i val="0"/>
        <condense val="0"/>
        <extend val="0"/>
      </font>
      <fill>
        <patternFill>
          <bgColor indexed="10"/>
        </patternFill>
      </fill>
    </dxf>
    <dxf>
      <font>
        <b/>
        <i val="0"/>
        <condense val="0"/>
        <extend val="0"/>
      </font>
      <fill>
        <patternFill>
          <bgColor indexed="34"/>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00FF"/>
      <color rgb="FFFF99FF"/>
      <color rgb="FF99CCFF"/>
      <color rgb="FFFF66FF"/>
      <color rgb="FFFFFF99"/>
      <color rgb="FFCCFF99"/>
      <color rgb="FFFFCC99"/>
      <color rgb="FFCCFFCC"/>
      <color rgb="FF00FF99"/>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'activités optionnelles'!#REF!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1"/>
          <c:order val="1"/>
          <c:tx>
            <c:strRef>
              <c:f>'activités optionnelles'!#REF!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2"/>
          <c:order val="2"/>
          <c:tx>
            <c:strRef>
              <c:f>'activités optionnelles'!#REF!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3"/>
          <c:order val="3"/>
          <c:tx>
            <c:strRef>
              <c:f>'activités optionnelles'!#REF!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4"/>
          <c:order val="4"/>
          <c:tx>
            <c:strRef>
              <c:f>'activités optionnelles'!#REF!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dLbls>
          <c:showLegendKey val="1"/>
          <c:showVal val="1"/>
          <c:showCatName val="0"/>
          <c:showSerName val="0"/>
          <c:showPercent val="0"/>
          <c:showBubbleSize val="0"/>
        </c:dLbls>
        <c:gapWidth val="150"/>
        <c:shape val="box"/>
        <c:axId val="139653888"/>
        <c:axId val="139655424"/>
        <c:axId val="0"/>
      </c:bar3DChart>
      <c:catAx>
        <c:axId val="139653888"/>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9655424"/>
        <c:crosses val="autoZero"/>
        <c:auto val="1"/>
        <c:lblAlgn val="ctr"/>
        <c:lblOffset val="100"/>
        <c:tickLblSkip val="1"/>
        <c:tickMarkSkip val="1"/>
        <c:noMultiLvlLbl val="0"/>
      </c:catAx>
      <c:valAx>
        <c:axId val="1396554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3965388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'activités optionnelles'!#REF!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1"/>
          <c:order val="1"/>
          <c:tx>
            <c:strRef>
              <c:f>'activités optionnelles'!#REF!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2"/>
          <c:order val="2"/>
          <c:tx>
            <c:strRef>
              <c:f>'activités optionnelles'!#REF!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3"/>
          <c:order val="3"/>
          <c:tx>
            <c:strRef>
              <c:f>'activités optionnelles'!#REF!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ser>
          <c:idx val="4"/>
          <c:order val="4"/>
          <c:tx>
            <c:strRef>
              <c:f>'activités optionnelles'!#REF!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'activités optionnelles'!#REF!</c:f>
              <c:numCache>
                <c:formatCode>General</c:formatCode>
                <c:ptCount val="1"/>
                <c:pt idx="0">
                  <c:v>1</c:v>
                </c:pt>
              </c:numCache>
            </c:numRef>
          </c:val>
        </c:ser>
        <c:dLbls>
          <c:showLegendKey val="1"/>
          <c:showVal val="1"/>
          <c:showCatName val="0"/>
          <c:showSerName val="0"/>
          <c:showPercent val="0"/>
          <c:showBubbleSize val="0"/>
        </c:dLbls>
        <c:gapWidth val="150"/>
        <c:shape val="box"/>
        <c:axId val="112709632"/>
        <c:axId val="112711168"/>
        <c:axId val="0"/>
      </c:bar3DChart>
      <c:catAx>
        <c:axId val="112709632"/>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2711168"/>
        <c:crosses val="autoZero"/>
        <c:auto val="1"/>
        <c:lblAlgn val="ctr"/>
        <c:lblOffset val="100"/>
        <c:tickLblSkip val="1"/>
        <c:tickMarkSkip val="1"/>
        <c:noMultiLvlLbl val="0"/>
      </c:catAx>
      <c:valAx>
        <c:axId val="11271116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270963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4"/>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12587904"/>
        <c:axId val="112589440"/>
        <c:axId val="0"/>
      </c:bar3DChart>
      <c:catAx>
        <c:axId val="11258790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2589440"/>
        <c:crosses val="autoZero"/>
        <c:auto val="1"/>
        <c:lblAlgn val="ctr"/>
        <c:lblOffset val="100"/>
        <c:tickLblSkip val="1"/>
        <c:tickMarkSkip val="1"/>
        <c:noMultiLvlLbl val="0"/>
      </c:catAx>
      <c:valAx>
        <c:axId val="11258944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125879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236"/>
      <c:rotY val="20"/>
      <c:depthPercent val="100"/>
      <c:rAngAx val="1"/>
    </c:view3D>
    <c:floor>
      <c:thickness val="0"/>
      <c:spPr>
        <a:solidFill>
          <a:srgbClr val="CCCCFF"/>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bar3DChart>
        <c:barDir val="bar"/>
        <c:grouping val="clustered"/>
        <c:varyColors val="0"/>
        <c:ser>
          <c:idx val="0"/>
          <c:order val="0"/>
          <c:tx>
            <c:strRef>
              <c:f>Réponses!#REF!</c:f>
              <c:strCache>
                <c:ptCount val="1"/>
                <c:pt idx="0">
                  <c:v>#REF!</c:v>
                </c:pt>
              </c:strCache>
            </c:strRef>
          </c:tx>
          <c:spPr>
            <a:solidFill>
              <a:srgbClr val="33CCCC"/>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1"/>
          <c:order val="1"/>
          <c:tx>
            <c:strRef>
              <c:f>Réponses!#REF!</c:f>
              <c:strCache>
                <c:ptCount val="1"/>
                <c:pt idx="0">
                  <c:v>#REF!</c:v>
                </c:pt>
              </c:strCache>
            </c:strRef>
          </c:tx>
          <c:spPr>
            <a:solidFill>
              <a:srgbClr val="0000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2"/>
          <c:order val="2"/>
          <c:tx>
            <c:strRef>
              <c:f>Réponses!#REF!</c:f>
              <c:strCache>
                <c:ptCount val="1"/>
                <c:pt idx="0">
                  <c:v>#REF!</c:v>
                </c:pt>
              </c:strCache>
            </c:strRef>
          </c:tx>
          <c:spPr>
            <a:solidFill>
              <a:srgbClr val="FFFF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3"/>
          <c:order val="3"/>
          <c:tx>
            <c:strRef>
              <c:f>Réponses!#REF!</c:f>
              <c:strCache>
                <c:ptCount val="1"/>
                <c:pt idx="0">
                  <c:v>#REF!</c:v>
                </c:pt>
              </c:strCache>
            </c:strRef>
          </c:tx>
          <c:spPr>
            <a:solidFill>
              <a:srgbClr val="FF0000"/>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ser>
          <c:idx val="4"/>
          <c:order val="4"/>
          <c:tx>
            <c:strRef>
              <c:f>Réponses!#REF!</c:f>
              <c:strCache>
                <c:ptCount val="1"/>
                <c:pt idx="0">
                  <c:v>#REF!</c:v>
                </c:pt>
              </c:strCache>
            </c:strRef>
          </c:tx>
          <c:spPr>
            <a:solidFill>
              <a:srgbClr val="969696"/>
            </a:solidFill>
            <a:ln w="12700">
              <a:solidFill>
                <a:srgbClr val="000000"/>
              </a:solidFill>
              <a:prstDash val="solid"/>
            </a:ln>
          </c:spPr>
          <c:invertIfNegative val="0"/>
          <c:dLbls>
            <c:dLbl>
              <c:idx val="0"/>
              <c:spPr>
                <a:noFill/>
                <a:ln w="25400">
                  <a:noFill/>
                </a:ln>
              </c:spPr>
              <c:txPr>
                <a:bodyPr/>
                <a:lstStyle/>
                <a:p>
                  <a:pPr algn="ctr" rtl="1">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dLbl>
            <c:spPr>
              <a:noFill/>
              <a:ln w="25400">
                <a:noFill/>
              </a:ln>
            </c:spPr>
            <c:txPr>
              <a:bodyPr/>
              <a:lstStyle/>
              <a:p>
                <a:pPr>
                  <a:defRPr sz="350" b="0" i="0" u="none" strike="noStrike" baseline="0">
                    <a:solidFill>
                      <a:srgbClr val="000000"/>
                    </a:solidFill>
                    <a:latin typeface="Arial"/>
                    <a:ea typeface="Arial"/>
                    <a:cs typeface="Arial"/>
                  </a:defRPr>
                </a:pPr>
                <a:endParaRPr lang="fr-FR"/>
              </a:p>
            </c:txPr>
            <c:showLegendKey val="1"/>
            <c:showVal val="1"/>
            <c:showCatName val="0"/>
            <c:showSerName val="0"/>
            <c:showPercent val="0"/>
            <c:showBubbleSize val="0"/>
            <c:showLeaderLines val="0"/>
          </c:dLbls>
          <c:val>
            <c:numRef>
              <c:f>Réponses!#REF!</c:f>
              <c:numCache>
                <c:formatCode>General</c:formatCode>
                <c:ptCount val="1"/>
                <c:pt idx="0">
                  <c:v>1</c:v>
                </c:pt>
              </c:numCache>
            </c:numRef>
          </c:val>
        </c:ser>
        <c:dLbls>
          <c:showLegendKey val="1"/>
          <c:showVal val="1"/>
          <c:showCatName val="0"/>
          <c:showSerName val="0"/>
          <c:showPercent val="0"/>
          <c:showBubbleSize val="0"/>
        </c:dLbls>
        <c:gapWidth val="150"/>
        <c:shape val="box"/>
        <c:axId val="142295424"/>
        <c:axId val="142296960"/>
        <c:axId val="0"/>
      </c:bar3DChart>
      <c:catAx>
        <c:axId val="142295424"/>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42296960"/>
        <c:crosses val="autoZero"/>
        <c:auto val="1"/>
        <c:lblAlgn val="ctr"/>
        <c:lblOffset val="100"/>
        <c:tickLblSkip val="1"/>
        <c:tickMarkSkip val="1"/>
        <c:noMultiLvlLbl val="0"/>
      </c:catAx>
      <c:valAx>
        <c:axId val="14229696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Arial"/>
                <a:ea typeface="Arial"/>
                <a:cs typeface="Arial"/>
              </a:defRPr>
            </a:pPr>
            <a:endParaRPr lang="fr-FR"/>
          </a:p>
        </c:txPr>
        <c:crossAx val="14229542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350" b="0" i="0" u="none" strike="noStrike" baseline="0">
          <a:solidFill>
            <a:srgbClr val="000000"/>
          </a:solidFill>
          <a:latin typeface="Arial"/>
          <a:ea typeface="Arial"/>
          <a:cs typeface="Arial"/>
        </a:defRPr>
      </a:pPr>
      <a:endParaRPr lang="fr-FR"/>
    </a:p>
  </c:txPr>
  <c:printSettings>
    <c:headerFooter alignWithMargins="0"/>
    <c:pageMargins b="0.98425196899999978" l="0.78740157499999996" r="0.78740157499999996" t="0.98425196899999978" header="0.49212598450000011" footer="0.4921259845000001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390525</xdr:colOff>
      <xdr:row>0</xdr:row>
      <xdr:rowOff>300247</xdr:rowOff>
    </xdr:from>
    <xdr:to>
      <xdr:col>0</xdr:col>
      <xdr:colOff>2047875</xdr:colOff>
      <xdr:row>2</xdr:row>
      <xdr:rowOff>438150</xdr:rowOff>
    </xdr:to>
    <xdr:pic>
      <xdr:nvPicPr>
        <xdr:cNvPr id="13400" name="Picture 85" descr="ARS_LOGOS_pays_de_la_loir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00247"/>
          <a:ext cx="1657350" cy="852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5</xdr:row>
      <xdr:rowOff>0</xdr:rowOff>
    </xdr:from>
    <xdr:to>
      <xdr:col>5</xdr:col>
      <xdr:colOff>2276475</xdr:colOff>
      <xdr:row>5</xdr:row>
      <xdr:rowOff>0</xdr:rowOff>
    </xdr:to>
    <xdr:graphicFrame macro="">
      <xdr:nvGraphicFramePr>
        <xdr:cNvPr id="1844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5</xdr:row>
      <xdr:rowOff>0</xdr:rowOff>
    </xdr:from>
    <xdr:to>
      <xdr:col>5</xdr:col>
      <xdr:colOff>2276475</xdr:colOff>
      <xdr:row>5</xdr:row>
      <xdr:rowOff>0</xdr:rowOff>
    </xdr:to>
    <xdr:graphicFrame macro="">
      <xdr:nvGraphicFramePr>
        <xdr:cNvPr id="184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209550</xdr:colOff>
          <xdr:row>38</xdr:row>
          <xdr:rowOff>47625</xdr:rowOff>
        </xdr:from>
        <xdr:to>
          <xdr:col>6</xdr:col>
          <xdr:colOff>609600</xdr:colOff>
          <xdr:row>52</xdr:row>
          <xdr:rowOff>152400</xdr:rowOff>
        </xdr:to>
        <xdr:sp macro="" textlink="">
          <xdr:nvSpPr>
            <xdr:cNvPr id="27649" name="Object 1" hidden="1">
              <a:extLst>
                <a:ext uri="{63B3BB69-23CF-44E3-9099-C40C66FF867C}">
                  <a14:compatExt spid="_x0000_s27649"/>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3</xdr:row>
      <xdr:rowOff>0</xdr:rowOff>
    </xdr:to>
    <xdr:graphicFrame macro="">
      <xdr:nvGraphicFramePr>
        <xdr:cNvPr id="2049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xdr:row>
      <xdr:rowOff>0</xdr:rowOff>
    </xdr:from>
    <xdr:to>
      <xdr:col>2</xdr:col>
      <xdr:colOff>0</xdr:colOff>
      <xdr:row>3</xdr:row>
      <xdr:rowOff>0</xdr:rowOff>
    </xdr:to>
    <xdr:graphicFrame macro="">
      <xdr:nvGraphicFramePr>
        <xdr:cNvPr id="2049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eraldine.sihambedy@ars.sante.fr" TargetMode="External"/><Relationship Id="rId7" Type="http://schemas.openxmlformats.org/officeDocument/2006/relationships/printerSettings" Target="../printerSettings/printerSettings1.bin"/><Relationship Id="rId2" Type="http://schemas.openxmlformats.org/officeDocument/2006/relationships/hyperlink" Target="mailto:david.jacq@ars.sante.fr" TargetMode="External"/><Relationship Id="rId1" Type="http://schemas.openxmlformats.org/officeDocument/2006/relationships/hyperlink" Target="mailto:christian.lefeuvre@ars.sante.fr" TargetMode="External"/><Relationship Id="rId6" Type="http://schemas.openxmlformats.org/officeDocument/2006/relationships/hyperlink" Target="mailto:valerie.berol@ars.sante.fr" TargetMode="External"/><Relationship Id="rId5" Type="http://schemas.openxmlformats.org/officeDocument/2006/relationships/hyperlink" Target="mailto:pierre.constantin@ars.sante.fr" TargetMode="External"/><Relationship Id="rId4" Type="http://schemas.openxmlformats.org/officeDocument/2006/relationships/hyperlink" Target="mailto:philippe.minvielle@ars.sante.fr"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scopesante.fr/contenus/fiches-etablissements" TargetMode="External"/><Relationship Id="rId1" Type="http://schemas.openxmlformats.org/officeDocument/2006/relationships/hyperlink" Target="mailto:http://finess.sante.gouv.fr/fininter/jsp/rechercheSimple.jsp?coche=O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omments" Target="../comments3.xml"/><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P45"/>
  <sheetViews>
    <sheetView workbookViewId="0">
      <selection activeCell="C29" sqref="C29:I29"/>
    </sheetView>
  </sheetViews>
  <sheetFormatPr baseColWidth="10" defaultRowHeight="12.75" x14ac:dyDescent="0.2"/>
  <cols>
    <col min="1" max="1" width="16.85546875" customWidth="1"/>
    <col min="3" max="3" width="30.140625" customWidth="1"/>
    <col min="4" max="4" width="29.5703125" bestFit="1" customWidth="1"/>
    <col min="5" max="5" width="13.28515625" bestFit="1" customWidth="1"/>
    <col min="6" max="6" width="13.140625" customWidth="1"/>
    <col min="7" max="7" width="18.5703125" customWidth="1"/>
  </cols>
  <sheetData>
    <row r="1" spans="1:8" x14ac:dyDescent="0.2">
      <c r="A1" t="s">
        <v>118</v>
      </c>
      <c r="B1" t="s">
        <v>131</v>
      </c>
      <c r="C1" t="s">
        <v>132</v>
      </c>
      <c r="D1" t="s">
        <v>133</v>
      </c>
      <c r="E1" t="s">
        <v>134</v>
      </c>
    </row>
    <row r="2" spans="1:8" x14ac:dyDescent="0.2">
      <c r="A2" t="s">
        <v>231</v>
      </c>
      <c r="B2" t="s">
        <v>135</v>
      </c>
      <c r="C2" t="s">
        <v>136</v>
      </c>
      <c r="D2" t="s">
        <v>137</v>
      </c>
      <c r="E2" t="s">
        <v>138</v>
      </c>
    </row>
    <row r="3" spans="1:8" x14ac:dyDescent="0.2">
      <c r="A3" t="s">
        <v>280</v>
      </c>
      <c r="B3" t="s">
        <v>139</v>
      </c>
      <c r="D3" t="s">
        <v>140</v>
      </c>
    </row>
    <row r="4" spans="1:8" x14ac:dyDescent="0.2">
      <c r="A4" t="s">
        <v>234</v>
      </c>
      <c r="B4" t="s">
        <v>117</v>
      </c>
      <c r="D4" t="s">
        <v>118</v>
      </c>
    </row>
    <row r="5" spans="1:8" x14ac:dyDescent="0.2">
      <c r="A5" s="36" t="s">
        <v>772</v>
      </c>
      <c r="B5" t="s">
        <v>118</v>
      </c>
    </row>
    <row r="6" spans="1:8" x14ac:dyDescent="0.2">
      <c r="A6" s="36" t="s">
        <v>232</v>
      </c>
      <c r="B6" t="s">
        <v>119</v>
      </c>
    </row>
    <row r="7" spans="1:8" x14ac:dyDescent="0.2">
      <c r="A7" s="36" t="s">
        <v>233</v>
      </c>
    </row>
    <row r="9" spans="1:8" x14ac:dyDescent="0.2">
      <c r="B9" t="s">
        <v>141</v>
      </c>
      <c r="C9" t="s">
        <v>142</v>
      </c>
      <c r="D9" s="35" t="s">
        <v>143</v>
      </c>
      <c r="E9" s="34">
        <v>249104227</v>
      </c>
      <c r="F9" t="s">
        <v>144</v>
      </c>
      <c r="H9" t="s">
        <v>145</v>
      </c>
    </row>
    <row r="10" spans="1:8" x14ac:dyDescent="0.2">
      <c r="B10" t="s">
        <v>141</v>
      </c>
      <c r="C10" t="s">
        <v>146</v>
      </c>
      <c r="D10" s="35" t="s">
        <v>147</v>
      </c>
      <c r="E10" s="34">
        <v>249104355</v>
      </c>
      <c r="F10" t="s">
        <v>148</v>
      </c>
      <c r="H10" t="s">
        <v>149</v>
      </c>
    </row>
    <row r="11" spans="1:8" x14ac:dyDescent="0.2">
      <c r="B11" t="s">
        <v>150</v>
      </c>
      <c r="C11" t="s">
        <v>151</v>
      </c>
      <c r="D11" s="35" t="s">
        <v>152</v>
      </c>
      <c r="E11" s="34">
        <v>249104012</v>
      </c>
      <c r="F11" t="s">
        <v>153</v>
      </c>
    </row>
    <row r="12" spans="1:8" x14ac:dyDescent="0.2">
      <c r="B12" t="s">
        <v>141</v>
      </c>
      <c r="C12" t="s">
        <v>154</v>
      </c>
      <c r="D12" s="35" t="s">
        <v>155</v>
      </c>
      <c r="E12" s="34">
        <v>249104255</v>
      </c>
      <c r="F12" t="s">
        <v>156</v>
      </c>
    </row>
    <row r="13" spans="1:8" x14ac:dyDescent="0.2">
      <c r="B13" t="s">
        <v>141</v>
      </c>
      <c r="C13" t="s">
        <v>157</v>
      </c>
      <c r="D13" s="35" t="s">
        <v>158</v>
      </c>
      <c r="E13" s="34">
        <v>249104788</v>
      </c>
      <c r="F13" t="s">
        <v>159</v>
      </c>
    </row>
    <row r="14" spans="1:8" x14ac:dyDescent="0.2">
      <c r="B14" t="s">
        <v>150</v>
      </c>
      <c r="C14" t="s">
        <v>160</v>
      </c>
      <c r="D14" s="35" t="s">
        <v>161</v>
      </c>
      <c r="E14" s="34">
        <v>249104031</v>
      </c>
      <c r="F14" t="s">
        <v>162</v>
      </c>
    </row>
    <row r="16" spans="1:8" x14ac:dyDescent="0.2">
      <c r="B16" t="s">
        <v>150</v>
      </c>
      <c r="D16" s="36" t="s">
        <v>173</v>
      </c>
    </row>
    <row r="17" spans="2:10" x14ac:dyDescent="0.2">
      <c r="B17" t="s">
        <v>141</v>
      </c>
      <c r="D17" s="36" t="s">
        <v>174</v>
      </c>
    </row>
    <row r="18" spans="2:10" x14ac:dyDescent="0.2">
      <c r="D18" s="36" t="s">
        <v>175</v>
      </c>
      <c r="G18" s="36" t="s">
        <v>185</v>
      </c>
    </row>
    <row r="19" spans="2:10" x14ac:dyDescent="0.2">
      <c r="D19" s="36" t="s">
        <v>176</v>
      </c>
      <c r="G19" s="36" t="s">
        <v>193</v>
      </c>
    </row>
    <row r="21" spans="2:10" x14ac:dyDescent="0.2">
      <c r="C21" s="36" t="s">
        <v>177</v>
      </c>
      <c r="E21" s="36" t="s">
        <v>474</v>
      </c>
      <c r="F21" s="36" t="s">
        <v>475</v>
      </c>
      <c r="G21" s="36" t="s">
        <v>535</v>
      </c>
      <c r="H21" s="36" t="s">
        <v>599</v>
      </c>
    </row>
    <row r="22" spans="2:10" x14ac:dyDescent="0.2">
      <c r="C22" s="36" t="s">
        <v>178</v>
      </c>
      <c r="D22" s="57" t="s">
        <v>235</v>
      </c>
      <c r="E22" s="58">
        <f>COUNTIF('Grille générale'!$H$5:$H$99,"E Critique")</f>
        <v>0</v>
      </c>
      <c r="F22" s="136">
        <f>COUNTIF('Prép. stériles'!$H$4:$H$78,"E Critique")</f>
        <v>0</v>
      </c>
      <c r="G22" s="136">
        <f>COUNTIF('Subst. dangereuses'!$H$4:$H$44,"E Critique")</f>
        <v>0</v>
      </c>
      <c r="H22" s="153">
        <f>COUNTIF('Med exp'!$E$3:$E$16,"E Critique")</f>
        <v>0</v>
      </c>
      <c r="J22" s="71" t="s">
        <v>194</v>
      </c>
    </row>
    <row r="23" spans="2:10" x14ac:dyDescent="0.2">
      <c r="C23" s="36" t="s">
        <v>179</v>
      </c>
      <c r="D23" s="57" t="s">
        <v>236</v>
      </c>
      <c r="E23" s="58">
        <f>COUNTIF('Grille générale'!$H$5:$H$99,"E Majeur")</f>
        <v>0</v>
      </c>
      <c r="F23" s="136">
        <f>COUNTIF('Prép. stériles'!$H$4:$H$78,"E Majeur")</f>
        <v>0</v>
      </c>
      <c r="G23" s="136">
        <f>COUNTIF('Subst. dangereuses'!$H$4:$H$44,"E Majeur")</f>
        <v>0</v>
      </c>
      <c r="H23" s="153">
        <f>COUNTIF('Med exp'!$E$3:$E$16,"E Majeur")</f>
        <v>0</v>
      </c>
      <c r="J23" s="71" t="s">
        <v>195</v>
      </c>
    </row>
    <row r="24" spans="2:10" x14ac:dyDescent="0.2">
      <c r="C24" s="36" t="s">
        <v>180</v>
      </c>
      <c r="D24" s="57" t="s">
        <v>771</v>
      </c>
      <c r="E24" s="58">
        <f>COUNTIF('Grille générale'!$H$5:$H$99,"Ecart")</f>
        <v>0</v>
      </c>
      <c r="F24" s="136">
        <f>COUNTIF('Prép. stériles'!$H$4:$H$78,"Ecart")</f>
        <v>0</v>
      </c>
      <c r="G24" s="136">
        <f>COUNTIF('Subst. dangereuses'!$H$4:$H$44,"Ecart")</f>
        <v>0</v>
      </c>
      <c r="H24" s="153">
        <f>COUNTIF('Med exp'!$E$3:$E$16,"Ecart")</f>
        <v>0</v>
      </c>
      <c r="J24" s="71" t="s">
        <v>196</v>
      </c>
    </row>
    <row r="25" spans="2:10" x14ac:dyDescent="0.2">
      <c r="C25" s="36" t="s">
        <v>212</v>
      </c>
      <c r="D25" s="57" t="s">
        <v>237</v>
      </c>
      <c r="E25" s="58">
        <f>COUNTIF('Grille générale'!$H$5:$H$99,"Rem.")</f>
        <v>0</v>
      </c>
      <c r="F25" s="136">
        <f>COUNTIF('Prép. stériles'!$H$4:$H$78,"Rem.")</f>
        <v>0</v>
      </c>
      <c r="G25" s="136">
        <f>COUNTIF('Subst. dangereuses'!$H$4:$H$44,"Rem.")</f>
        <v>0</v>
      </c>
      <c r="H25" s="153">
        <f>COUNTIF('Med exp'!$E$3:$E$16,"Rem.")</f>
        <v>0</v>
      </c>
      <c r="J25" s="71" t="s">
        <v>197</v>
      </c>
    </row>
    <row r="26" spans="2:10" x14ac:dyDescent="0.2">
      <c r="C26" s="36" t="s">
        <v>211</v>
      </c>
      <c r="D26" s="66" t="s">
        <v>281</v>
      </c>
      <c r="E26" s="58">
        <f>COUNTIF('Grille générale'!$H$5:$H$99,"Non renseigné")</f>
        <v>0</v>
      </c>
      <c r="F26" s="136">
        <f>COUNTIF('Prép. stériles'!$H$4:$H$78,"Non renseigné")</f>
        <v>0</v>
      </c>
      <c r="G26" s="136">
        <f>COUNTIF('Subst. dangereuses'!$H$4:$H$44,"Non renseigné")</f>
        <v>0</v>
      </c>
      <c r="H26" s="153">
        <f>COUNTIF('Med exp'!$E$3:$E$16,"Non renseigné")</f>
        <v>0</v>
      </c>
      <c r="J26" s="71" t="s">
        <v>198</v>
      </c>
    </row>
    <row r="27" spans="2:10" x14ac:dyDescent="0.2">
      <c r="C27" s="36" t="s">
        <v>181</v>
      </c>
      <c r="D27" s="66" t="s">
        <v>191</v>
      </c>
      <c r="E27" s="58">
        <f>COUNTIF('Grille générale'!$H$5:$H$99,"SO")</f>
        <v>0</v>
      </c>
      <c r="F27" s="136">
        <f>COUNTIF('Prép. stériles'!$H$4:$H$78,"SO")</f>
        <v>0</v>
      </c>
      <c r="G27" s="136">
        <f>COUNTIF('Subst. dangereuses'!$H$4:$H$44,"SO")</f>
        <v>0</v>
      </c>
      <c r="H27" s="153">
        <f>COUNTIF('Med exp'!$E$3:$E$16,"SO")</f>
        <v>0</v>
      </c>
      <c r="J27" s="71" t="s">
        <v>48</v>
      </c>
    </row>
    <row r="28" spans="2:10" x14ac:dyDescent="0.2">
      <c r="C28" s="36" t="s">
        <v>213</v>
      </c>
      <c r="D28" s="57" t="s">
        <v>238</v>
      </c>
      <c r="E28" s="58">
        <f>COUNTIF('Grille générale'!$H$5:$H$99,"Satisfaisant")</f>
        <v>0</v>
      </c>
      <c r="F28" s="136">
        <f>COUNTIF('Prép. stériles'!$H$4:$H$78,"Satisfaisant")</f>
        <v>0</v>
      </c>
      <c r="G28" s="136">
        <f>COUNTIF('Subst. dangereuses'!$H$4:$H$44,"Satisfaisant")</f>
        <v>0</v>
      </c>
      <c r="H28" s="153">
        <f>COUNTIF('Med exp'!$E$3:$E$16,"Satisfaisant")</f>
        <v>0</v>
      </c>
      <c r="J28" s="71" t="s">
        <v>49</v>
      </c>
    </row>
    <row r="29" spans="2:10" ht="39.950000000000003" customHeight="1" x14ac:dyDescent="0.2">
      <c r="C29" s="267" t="s">
        <v>219</v>
      </c>
      <c r="D29" s="268"/>
      <c r="E29" s="268"/>
      <c r="F29" s="268"/>
      <c r="G29" s="268"/>
      <c r="H29" s="268"/>
      <c r="I29" s="268"/>
      <c r="J29" s="71" t="s">
        <v>43</v>
      </c>
    </row>
    <row r="30" spans="2:10" ht="39.950000000000003" customHeight="1" x14ac:dyDescent="0.2">
      <c r="C30" s="267" t="s">
        <v>218</v>
      </c>
      <c r="D30" s="268"/>
      <c r="E30" s="268"/>
      <c r="F30" s="268"/>
      <c r="G30" s="268"/>
      <c r="H30" s="268"/>
      <c r="I30" s="268"/>
    </row>
    <row r="31" spans="2:10" ht="39.950000000000003" customHeight="1" x14ac:dyDescent="0.2">
      <c r="C31" s="267" t="s">
        <v>217</v>
      </c>
      <c r="D31" s="268"/>
      <c r="E31" s="268"/>
      <c r="F31" s="268"/>
      <c r="G31" s="268"/>
      <c r="H31" s="268"/>
      <c r="I31" s="268"/>
    </row>
    <row r="32" spans="2:10" ht="39.950000000000003" customHeight="1" x14ac:dyDescent="0.2">
      <c r="C32" s="267" t="s">
        <v>216</v>
      </c>
      <c r="D32" s="268"/>
      <c r="E32" s="268"/>
      <c r="F32" s="268"/>
      <c r="G32" s="268"/>
      <c r="H32" s="268"/>
      <c r="I32" s="268"/>
    </row>
    <row r="33" spans="3:16" ht="39.950000000000003" customHeight="1" x14ac:dyDescent="0.2">
      <c r="C33" s="269" t="s">
        <v>539</v>
      </c>
      <c r="D33" s="270"/>
      <c r="E33" s="270"/>
      <c r="F33" s="270"/>
      <c r="G33" s="270"/>
      <c r="H33" s="270"/>
      <c r="I33" s="270"/>
      <c r="J33" s="273" t="s">
        <v>264</v>
      </c>
      <c r="K33" s="274"/>
      <c r="L33" s="274"/>
      <c r="M33" s="274"/>
      <c r="N33" s="274"/>
      <c r="O33" s="274"/>
      <c r="P33" s="274"/>
    </row>
    <row r="34" spans="3:16" ht="37.5" customHeight="1" x14ac:dyDescent="0.2">
      <c r="C34" s="269" t="s">
        <v>294</v>
      </c>
      <c r="D34" s="270"/>
      <c r="E34" s="270"/>
      <c r="F34" s="270"/>
      <c r="G34" s="270"/>
      <c r="H34" s="270"/>
      <c r="I34" s="270"/>
      <c r="J34" s="273" t="s">
        <v>298</v>
      </c>
      <c r="K34" s="274"/>
      <c r="L34" s="274"/>
      <c r="M34" s="274"/>
      <c r="N34" s="274"/>
      <c r="O34" s="274"/>
      <c r="P34" s="274"/>
    </row>
    <row r="35" spans="3:16" ht="37.5" customHeight="1" x14ac:dyDescent="0.2">
      <c r="C35" s="269" t="s">
        <v>293</v>
      </c>
      <c r="D35" s="270"/>
      <c r="E35" s="270"/>
      <c r="F35" s="270"/>
      <c r="G35" s="270"/>
      <c r="H35" s="270"/>
      <c r="I35" s="270"/>
      <c r="J35" s="273" t="s">
        <v>297</v>
      </c>
      <c r="K35" s="274"/>
      <c r="L35" s="274"/>
      <c r="M35" s="274"/>
      <c r="N35" s="274"/>
      <c r="O35" s="274"/>
      <c r="P35" s="274"/>
    </row>
    <row r="36" spans="3:16" ht="37.5" customHeight="1" x14ac:dyDescent="0.2">
      <c r="C36" s="269" t="s">
        <v>295</v>
      </c>
      <c r="D36" s="270"/>
      <c r="E36" s="270"/>
      <c r="F36" s="270"/>
      <c r="G36" s="270"/>
      <c r="H36" s="270"/>
      <c r="I36" s="270"/>
      <c r="J36" s="273" t="s">
        <v>299</v>
      </c>
      <c r="K36" s="274"/>
      <c r="L36" s="274"/>
      <c r="M36" s="274"/>
      <c r="N36" s="274"/>
      <c r="O36" s="274"/>
      <c r="P36" s="274"/>
    </row>
    <row r="37" spans="3:16" ht="37.5" customHeight="1" x14ac:dyDescent="0.2">
      <c r="C37" s="269" t="s">
        <v>296</v>
      </c>
      <c r="D37" s="270"/>
      <c r="E37" s="270"/>
      <c r="F37" s="270"/>
      <c r="G37" s="270"/>
      <c r="H37" s="270"/>
      <c r="I37" s="270"/>
    </row>
    <row r="38" spans="3:16" ht="37.5" customHeight="1" x14ac:dyDescent="0.2">
      <c r="C38" s="271" t="s">
        <v>265</v>
      </c>
      <c r="D38" s="272"/>
      <c r="E38" s="272"/>
      <c r="F38" s="272"/>
      <c r="G38" s="272"/>
      <c r="H38" s="272"/>
      <c r="I38" s="272"/>
    </row>
    <row r="39" spans="3:16" ht="37.5" customHeight="1" x14ac:dyDescent="0.2">
      <c r="C39" s="271" t="s">
        <v>268</v>
      </c>
      <c r="D39" s="272"/>
      <c r="E39" s="272"/>
      <c r="F39" s="272"/>
      <c r="G39" s="272"/>
      <c r="H39" s="272"/>
      <c r="I39" s="272"/>
    </row>
    <row r="40" spans="3:16" ht="37.5" customHeight="1" x14ac:dyDescent="0.2">
      <c r="C40" s="271" t="s">
        <v>267</v>
      </c>
      <c r="D40" s="272"/>
      <c r="E40" s="272"/>
      <c r="F40" s="272"/>
      <c r="G40" s="272"/>
      <c r="H40" s="272"/>
      <c r="I40" s="272"/>
    </row>
    <row r="41" spans="3:16" ht="37.5" customHeight="1" x14ac:dyDescent="0.2">
      <c r="C41" s="271" t="s">
        <v>266</v>
      </c>
      <c r="D41" s="272"/>
      <c r="E41" s="272"/>
      <c r="F41" s="272"/>
      <c r="G41" s="272"/>
      <c r="H41" s="272"/>
      <c r="I41" s="272"/>
    </row>
    <row r="42" spans="3:16" ht="37.5" customHeight="1" x14ac:dyDescent="0.2">
      <c r="C42" s="271" t="s">
        <v>269</v>
      </c>
      <c r="D42" s="272"/>
      <c r="E42" s="272"/>
      <c r="F42" s="272"/>
      <c r="G42" s="272"/>
      <c r="H42" s="272"/>
      <c r="I42" s="272"/>
    </row>
    <row r="43" spans="3:16" ht="37.5" customHeight="1" x14ac:dyDescent="0.2">
      <c r="C43" s="271"/>
      <c r="D43" s="272"/>
      <c r="E43" s="272"/>
      <c r="F43" s="272"/>
      <c r="G43" s="272"/>
      <c r="H43" s="272"/>
      <c r="I43" s="272"/>
    </row>
    <row r="44" spans="3:16" ht="37.5" customHeight="1" x14ac:dyDescent="0.2">
      <c r="C44" s="271"/>
      <c r="D44" s="272"/>
      <c r="E44" s="272"/>
      <c r="F44" s="272"/>
      <c r="G44" s="272"/>
      <c r="H44" s="272"/>
      <c r="I44" s="272"/>
    </row>
    <row r="45" spans="3:16" ht="29.25" customHeight="1" x14ac:dyDescent="0.2">
      <c r="C45" s="271"/>
      <c r="D45" s="272"/>
      <c r="E45" s="272"/>
      <c r="F45" s="272"/>
      <c r="G45" s="272"/>
      <c r="H45" s="272"/>
      <c r="I45" s="272"/>
    </row>
  </sheetData>
  <mergeCells count="21">
    <mergeCell ref="C45:I45"/>
    <mergeCell ref="C41:I41"/>
    <mergeCell ref="C42:I42"/>
    <mergeCell ref="C43:I43"/>
    <mergeCell ref="C38:I38"/>
    <mergeCell ref="C39:I39"/>
    <mergeCell ref="C40:I40"/>
    <mergeCell ref="C37:I37"/>
    <mergeCell ref="C44:I44"/>
    <mergeCell ref="J33:P33"/>
    <mergeCell ref="J34:P34"/>
    <mergeCell ref="J35:P35"/>
    <mergeCell ref="J36:P36"/>
    <mergeCell ref="C35:I35"/>
    <mergeCell ref="C36:I36"/>
    <mergeCell ref="C29:I29"/>
    <mergeCell ref="C32:I32"/>
    <mergeCell ref="C30:I30"/>
    <mergeCell ref="C31:I31"/>
    <mergeCell ref="C34:I34"/>
    <mergeCell ref="C33:I33"/>
  </mergeCells>
  <hyperlinks>
    <hyperlink ref="D9" r:id="rId1"/>
    <hyperlink ref="D10" r:id="rId2"/>
    <hyperlink ref="D11" r:id="rId3"/>
    <hyperlink ref="D12" r:id="rId4"/>
    <hyperlink ref="D13" r:id="rId5"/>
    <hyperlink ref="D14"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tabColor rgb="FFFF66FF"/>
    <pageSetUpPr fitToPage="1"/>
  </sheetPr>
  <dimension ref="B1:M243"/>
  <sheetViews>
    <sheetView view="pageBreakPreview" zoomScaleNormal="75" zoomScaleSheetLayoutView="100" workbookViewId="0">
      <pane ySplit="3" topLeftCell="A220" activePane="bottomLeft" state="frozen"/>
      <selection activeCell="A38" sqref="A38:G54"/>
      <selection pane="bottomLeft" activeCell="A38" sqref="A38:G54"/>
    </sheetView>
  </sheetViews>
  <sheetFormatPr baseColWidth="10" defaultRowHeight="12.75" x14ac:dyDescent="0.2"/>
  <cols>
    <col min="1" max="1" width="11.42578125" style="44"/>
    <col min="2" max="2" width="7.7109375" style="191" customWidth="1"/>
    <col min="3" max="3" width="14.7109375" style="191" customWidth="1"/>
    <col min="4" max="4" width="73.140625" style="31" customWidth="1"/>
    <col min="5" max="5" width="42.42578125" style="31" customWidth="1"/>
    <col min="6" max="6" width="13.140625" style="32" customWidth="1"/>
    <col min="7" max="7" width="6.140625" style="32" hidden="1" customWidth="1"/>
    <col min="8" max="13" width="11.42578125" style="44" hidden="1" customWidth="1"/>
    <col min="14" max="16384" width="11.42578125" style="44"/>
  </cols>
  <sheetData>
    <row r="1" spans="2:13" ht="24" customHeight="1" x14ac:dyDescent="0.2">
      <c r="B1" s="351" t="s">
        <v>187</v>
      </c>
      <c r="C1" s="352"/>
      <c r="D1" s="351" t="str">
        <f>'Grille générale'!B1</f>
        <v xml:space="preserve"> / </v>
      </c>
      <c r="E1" s="352"/>
      <c r="F1" s="11"/>
      <c r="G1" s="32" t="s">
        <v>192</v>
      </c>
    </row>
    <row r="2" spans="2:13" ht="39" customHeight="1" x14ac:dyDescent="0.2">
      <c r="B2" s="351" t="s">
        <v>208</v>
      </c>
      <c r="C2" s="352"/>
      <c r="D2" s="261"/>
      <c r="E2" s="189"/>
      <c r="F2" s="11"/>
      <c r="G2" s="32" t="s">
        <v>192</v>
      </c>
    </row>
    <row r="3" spans="2:13" s="38" customFormat="1" ht="34.5" customHeight="1" x14ac:dyDescent="0.2">
      <c r="B3" s="195" t="s">
        <v>55</v>
      </c>
      <c r="C3" s="196" t="s">
        <v>603</v>
      </c>
      <c r="D3" s="190" t="s">
        <v>56</v>
      </c>
      <c r="E3" s="190" t="s">
        <v>57</v>
      </c>
      <c r="F3" s="190" t="s">
        <v>16</v>
      </c>
      <c r="G3" s="193" t="s">
        <v>192</v>
      </c>
      <c r="H3" s="32" t="s">
        <v>118</v>
      </c>
      <c r="I3" s="32" t="s">
        <v>231</v>
      </c>
      <c r="J3" s="32" t="s">
        <v>47</v>
      </c>
      <c r="K3" s="32" t="s">
        <v>232</v>
      </c>
      <c r="L3" s="32" t="s">
        <v>233</v>
      </c>
      <c r="M3" s="32" t="s">
        <v>234</v>
      </c>
    </row>
    <row r="4" spans="2:13" ht="20.25" customHeight="1" x14ac:dyDescent="0.2">
      <c r="B4" s="104" t="str">
        <f>'Grille générale'!K5</f>
        <v>A11</v>
      </c>
      <c r="C4" s="128">
        <f>'Grille générale'!H5</f>
        <v>0</v>
      </c>
      <c r="D4" s="134"/>
      <c r="E4" s="134"/>
      <c r="F4" s="128"/>
      <c r="G4" s="32" t="str">
        <f>'Grille générale'!J5</f>
        <v/>
      </c>
      <c r="H4" s="194" t="s">
        <v>200</v>
      </c>
    </row>
    <row r="5" spans="2:13" ht="20.25" customHeight="1" x14ac:dyDescent="0.2">
      <c r="B5" s="104" t="str">
        <f>'Grille générale'!K6</f>
        <v>A12</v>
      </c>
      <c r="C5" s="128">
        <f>'Grille générale'!H6</f>
        <v>0</v>
      </c>
      <c r="D5" s="134"/>
      <c r="E5" s="134"/>
      <c r="F5" s="128"/>
      <c r="G5" s="32" t="str">
        <f>'Grille générale'!J6</f>
        <v/>
      </c>
      <c r="H5" s="194" t="s">
        <v>201</v>
      </c>
    </row>
    <row r="6" spans="2:13" ht="20.25" customHeight="1" x14ac:dyDescent="0.2">
      <c r="B6" s="104" t="str">
        <f>'Grille générale'!K7</f>
        <v>A13</v>
      </c>
      <c r="C6" s="128">
        <f>'Grille générale'!H7</f>
        <v>0</v>
      </c>
      <c r="D6" s="134"/>
      <c r="E6" s="134"/>
      <c r="F6" s="128"/>
      <c r="G6" s="32" t="str">
        <f>'Grille générale'!J7</f>
        <v/>
      </c>
      <c r="H6" s="194" t="s">
        <v>202</v>
      </c>
    </row>
    <row r="7" spans="2:13" ht="20.25" customHeight="1" x14ac:dyDescent="0.2">
      <c r="B7" s="104" t="str">
        <f>'Grille générale'!K8</f>
        <v>A14</v>
      </c>
      <c r="C7" s="128">
        <f>'Grille générale'!H8</f>
        <v>0</v>
      </c>
      <c r="D7" s="134"/>
      <c r="E7" s="134"/>
      <c r="F7" s="128"/>
      <c r="G7" s="32" t="str">
        <f>'Grille générale'!J8</f>
        <v/>
      </c>
      <c r="H7" s="194" t="s">
        <v>203</v>
      </c>
    </row>
    <row r="8" spans="2:13" ht="20.25" customHeight="1" x14ac:dyDescent="0.2">
      <c r="B8" s="104" t="str">
        <f>'Grille générale'!K9</f>
        <v>A15</v>
      </c>
      <c r="C8" s="128">
        <f>'Grille générale'!H9</f>
        <v>0</v>
      </c>
      <c r="D8" s="134"/>
      <c r="E8" s="134"/>
      <c r="F8" s="128"/>
      <c r="G8" s="32" t="str">
        <f>'Grille générale'!J9</f>
        <v/>
      </c>
    </row>
    <row r="9" spans="2:13" ht="20.25" customHeight="1" x14ac:dyDescent="0.2">
      <c r="B9" s="104" t="str">
        <f>'Grille générale'!K11</f>
        <v>A21</v>
      </c>
      <c r="C9" s="128">
        <f>'Grille générale'!H11</f>
        <v>0</v>
      </c>
      <c r="D9" s="134"/>
      <c r="E9" s="134"/>
      <c r="F9" s="128"/>
      <c r="G9" s="32" t="str">
        <f>'Grille générale'!J11</f>
        <v/>
      </c>
    </row>
    <row r="10" spans="2:13" ht="20.25" customHeight="1" x14ac:dyDescent="0.2">
      <c r="B10" s="104" t="str">
        <f>'Grille générale'!K12</f>
        <v>A22</v>
      </c>
      <c r="C10" s="128">
        <f>'Grille générale'!H12</f>
        <v>0</v>
      </c>
      <c r="D10" s="134"/>
      <c r="E10" s="134"/>
      <c r="F10" s="128"/>
      <c r="G10" s="32" t="str">
        <f>'Grille générale'!J12</f>
        <v/>
      </c>
    </row>
    <row r="11" spans="2:13" ht="20.25" customHeight="1" x14ac:dyDescent="0.2">
      <c r="B11" s="104" t="str">
        <f>'Grille générale'!K14</f>
        <v>A31</v>
      </c>
      <c r="C11" s="128">
        <f>'Grille générale'!H14</f>
        <v>0</v>
      </c>
      <c r="D11" s="134"/>
      <c r="E11" s="134"/>
      <c r="F11" s="128"/>
      <c r="G11" s="32" t="str">
        <f>'Grille générale'!J14</f>
        <v/>
      </c>
    </row>
    <row r="12" spans="2:13" ht="20.25" customHeight="1" x14ac:dyDescent="0.2">
      <c r="B12" s="104" t="str">
        <f>'Grille générale'!K15</f>
        <v>A32</v>
      </c>
      <c r="C12" s="128">
        <f>'Grille générale'!H15</f>
        <v>0</v>
      </c>
      <c r="D12" s="134"/>
      <c r="E12" s="134"/>
      <c r="F12" s="128"/>
      <c r="G12" s="32" t="str">
        <f>'Grille générale'!J15</f>
        <v/>
      </c>
    </row>
    <row r="13" spans="2:13" ht="20.25" customHeight="1" x14ac:dyDescent="0.2">
      <c r="B13" s="104" t="str">
        <f>'Grille générale'!K16</f>
        <v>A33</v>
      </c>
      <c r="C13" s="128">
        <f>'Grille générale'!H16</f>
        <v>0</v>
      </c>
      <c r="D13" s="134"/>
      <c r="E13" s="134"/>
      <c r="F13" s="128"/>
      <c r="G13" s="32" t="str">
        <f>'Grille générale'!J16</f>
        <v/>
      </c>
    </row>
    <row r="14" spans="2:13" ht="20.25" customHeight="1" x14ac:dyDescent="0.2">
      <c r="B14" s="104" t="str">
        <f>'Grille générale'!K17</f>
        <v>A34</v>
      </c>
      <c r="C14" s="128">
        <f>'Grille générale'!H17</f>
        <v>0</v>
      </c>
      <c r="D14" s="134"/>
      <c r="E14" s="134"/>
      <c r="F14" s="128"/>
      <c r="G14" s="32" t="str">
        <f>'Grille générale'!J17</f>
        <v/>
      </c>
    </row>
    <row r="15" spans="2:13" ht="20.25" customHeight="1" x14ac:dyDescent="0.2">
      <c r="B15" s="104" t="str">
        <f>'Grille générale'!K18</f>
        <v>A35</v>
      </c>
      <c r="C15" s="128">
        <f>'Grille générale'!H18</f>
        <v>0</v>
      </c>
      <c r="D15" s="134"/>
      <c r="E15" s="134"/>
      <c r="F15" s="128"/>
      <c r="G15" s="32" t="str">
        <f>'Grille générale'!J18</f>
        <v/>
      </c>
    </row>
    <row r="16" spans="2:13" ht="20.25" customHeight="1" x14ac:dyDescent="0.2">
      <c r="B16" s="104" t="str">
        <f>'Grille générale'!K19</f>
        <v>A36</v>
      </c>
      <c r="C16" s="128">
        <f>'Grille générale'!H19</f>
        <v>0</v>
      </c>
      <c r="D16" s="134"/>
      <c r="E16" s="134"/>
      <c r="F16" s="128"/>
      <c r="G16" s="32" t="str">
        <f>'Grille générale'!J19</f>
        <v/>
      </c>
    </row>
    <row r="17" spans="2:7" ht="20.25" customHeight="1" x14ac:dyDescent="0.2">
      <c r="B17" s="104" t="str">
        <f>'Grille générale'!K20</f>
        <v>A37</v>
      </c>
      <c r="C17" s="128">
        <f>'Grille générale'!H20</f>
        <v>0</v>
      </c>
      <c r="D17" s="134"/>
      <c r="E17" s="134"/>
      <c r="F17" s="128"/>
      <c r="G17" s="32" t="str">
        <f>'Grille générale'!J20</f>
        <v/>
      </c>
    </row>
    <row r="18" spans="2:7" ht="20.25" customHeight="1" x14ac:dyDescent="0.2">
      <c r="B18" s="104" t="str">
        <f>'Grille générale'!K21</f>
        <v>A38</v>
      </c>
      <c r="C18" s="128">
        <f>'Grille générale'!H21</f>
        <v>0</v>
      </c>
      <c r="D18" s="134"/>
      <c r="E18" s="134"/>
      <c r="F18" s="128"/>
      <c r="G18" s="32" t="str">
        <f>'Grille générale'!J21</f>
        <v/>
      </c>
    </row>
    <row r="19" spans="2:7" ht="20.25" customHeight="1" x14ac:dyDescent="0.2">
      <c r="B19" s="104" t="str">
        <f>'Grille générale'!K24</f>
        <v>B11</v>
      </c>
      <c r="C19" s="128">
        <f>'Grille générale'!H24</f>
        <v>0</v>
      </c>
      <c r="D19" s="134"/>
      <c r="E19" s="134"/>
      <c r="F19" s="128"/>
      <c r="G19" s="32" t="e">
        <f>'Grille générale'!#REF!</f>
        <v>#REF!</v>
      </c>
    </row>
    <row r="20" spans="2:7" ht="20.25" customHeight="1" x14ac:dyDescent="0.2">
      <c r="B20" s="104" t="str">
        <f>'Grille générale'!K25</f>
        <v>B12</v>
      </c>
      <c r="C20" s="128">
        <f>'Grille générale'!H25</f>
        <v>0</v>
      </c>
      <c r="D20" s="134"/>
      <c r="E20" s="134"/>
      <c r="F20" s="128"/>
      <c r="G20" s="32" t="e">
        <f>'Grille générale'!#REF!</f>
        <v>#REF!</v>
      </c>
    </row>
    <row r="21" spans="2:7" ht="20.25" customHeight="1" x14ac:dyDescent="0.2">
      <c r="B21" s="104" t="str">
        <f>'Grille générale'!K26</f>
        <v>B13</v>
      </c>
      <c r="C21" s="128">
        <f>'Grille générale'!H26</f>
        <v>0</v>
      </c>
      <c r="D21" s="134"/>
      <c r="E21" s="134"/>
      <c r="F21" s="128"/>
      <c r="G21" s="32" t="e">
        <f>'Grille générale'!#REF!</f>
        <v>#REF!</v>
      </c>
    </row>
    <row r="22" spans="2:7" ht="20.25" customHeight="1" x14ac:dyDescent="0.2">
      <c r="B22" s="104" t="str">
        <f>'Grille générale'!K27</f>
        <v>B14</v>
      </c>
      <c r="C22" s="128">
        <f>'Grille générale'!H27</f>
        <v>0</v>
      </c>
      <c r="D22" s="134"/>
      <c r="E22" s="134"/>
      <c r="F22" s="128"/>
      <c r="G22" s="32" t="e">
        <f>'Grille générale'!#REF!</f>
        <v>#REF!</v>
      </c>
    </row>
    <row r="23" spans="2:7" ht="20.25" customHeight="1" x14ac:dyDescent="0.2">
      <c r="B23" s="104" t="str">
        <f>'Grille générale'!K29</f>
        <v>C11</v>
      </c>
      <c r="C23" s="128">
        <f>'Grille générale'!H29</f>
        <v>0</v>
      </c>
      <c r="D23" s="134"/>
      <c r="E23" s="134"/>
      <c r="F23" s="128"/>
      <c r="G23" s="32" t="e">
        <f>'Grille générale'!#REF!</f>
        <v>#REF!</v>
      </c>
    </row>
    <row r="24" spans="2:7" ht="20.25" customHeight="1" x14ac:dyDescent="0.2">
      <c r="B24" s="104" t="str">
        <f>'Grille générale'!K30</f>
        <v>C12</v>
      </c>
      <c r="C24" s="128">
        <f>'Grille générale'!H30</f>
        <v>0</v>
      </c>
      <c r="D24" s="134"/>
      <c r="E24" s="134"/>
      <c r="F24" s="128"/>
      <c r="G24" s="32" t="e">
        <f>'Grille générale'!#REF!</f>
        <v>#REF!</v>
      </c>
    </row>
    <row r="25" spans="2:7" ht="20.25" customHeight="1" x14ac:dyDescent="0.2">
      <c r="B25" s="104" t="str">
        <f>'Grille générale'!K31</f>
        <v>C13</v>
      </c>
      <c r="C25" s="128">
        <f>'Grille générale'!H31</f>
        <v>0</v>
      </c>
      <c r="D25" s="134"/>
      <c r="E25" s="134"/>
      <c r="F25" s="128"/>
      <c r="G25" s="32" t="e">
        <f>'Grille générale'!#REF!</f>
        <v>#REF!</v>
      </c>
    </row>
    <row r="26" spans="2:7" ht="20.25" customHeight="1" x14ac:dyDescent="0.2">
      <c r="B26" s="104" t="str">
        <f>'Grille générale'!K32</f>
        <v>C14</v>
      </c>
      <c r="C26" s="128">
        <f>'Grille générale'!H32</f>
        <v>0</v>
      </c>
      <c r="D26" s="134"/>
      <c r="E26" s="134"/>
      <c r="F26" s="128"/>
      <c r="G26" s="32" t="e">
        <f>'Grille générale'!#REF!</f>
        <v>#REF!</v>
      </c>
    </row>
    <row r="27" spans="2:7" ht="20.25" customHeight="1" x14ac:dyDescent="0.2">
      <c r="B27" s="104" t="str">
        <f>'Grille générale'!K33</f>
        <v>C15</v>
      </c>
      <c r="C27" s="128">
        <f>'Grille générale'!H33</f>
        <v>0</v>
      </c>
      <c r="D27" s="134"/>
      <c r="E27" s="134"/>
      <c r="F27" s="128"/>
      <c r="G27" s="32" t="e">
        <f>'Grille générale'!#REF!</f>
        <v>#REF!</v>
      </c>
    </row>
    <row r="28" spans="2:7" ht="20.25" customHeight="1" x14ac:dyDescent="0.2">
      <c r="B28" s="104" t="str">
        <f>'Grille générale'!K34</f>
        <v>C16</v>
      </c>
      <c r="C28" s="128">
        <f>'Grille générale'!H34</f>
        <v>0</v>
      </c>
      <c r="D28" s="134"/>
      <c r="E28" s="134"/>
      <c r="F28" s="128"/>
      <c r="G28" s="32" t="e">
        <f>'Grille générale'!#REF!</f>
        <v>#REF!</v>
      </c>
    </row>
    <row r="29" spans="2:7" ht="20.25" customHeight="1" x14ac:dyDescent="0.2">
      <c r="B29" s="104" t="str">
        <f>'Grille générale'!K35</f>
        <v>C17</v>
      </c>
      <c r="C29" s="128">
        <f>'Grille générale'!H35</f>
        <v>0</v>
      </c>
      <c r="D29" s="134"/>
      <c r="E29" s="134"/>
      <c r="F29" s="128"/>
      <c r="G29" s="32" t="e">
        <f>'Grille générale'!#REF!</f>
        <v>#REF!</v>
      </c>
    </row>
    <row r="30" spans="2:7" ht="20.25" customHeight="1" x14ac:dyDescent="0.2">
      <c r="B30" s="104" t="str">
        <f>'Grille générale'!K36</f>
        <v>C18</v>
      </c>
      <c r="C30" s="128">
        <f>'Grille générale'!H36</f>
        <v>0</v>
      </c>
      <c r="D30" s="134"/>
      <c r="E30" s="134"/>
      <c r="F30" s="128"/>
      <c r="G30" s="32" t="e">
        <f>'Grille générale'!#REF!</f>
        <v>#REF!</v>
      </c>
    </row>
    <row r="31" spans="2:7" ht="20.25" customHeight="1" x14ac:dyDescent="0.2">
      <c r="B31" s="104" t="str">
        <f>'Grille générale'!K37</f>
        <v>C19</v>
      </c>
      <c r="C31" s="128">
        <f>'Grille générale'!H37</f>
        <v>0</v>
      </c>
      <c r="D31" s="134"/>
      <c r="E31" s="134"/>
      <c r="F31" s="128"/>
      <c r="G31" s="32" t="e">
        <f>'Grille générale'!#REF!</f>
        <v>#REF!</v>
      </c>
    </row>
    <row r="32" spans="2:7" ht="20.25" customHeight="1" x14ac:dyDescent="0.2">
      <c r="B32" s="104" t="str">
        <f>'Grille générale'!K38</f>
        <v>C20</v>
      </c>
      <c r="C32" s="128">
        <f>'Grille générale'!H38</f>
        <v>0</v>
      </c>
      <c r="D32" s="134"/>
      <c r="E32" s="134"/>
      <c r="F32" s="128"/>
      <c r="G32" s="32" t="e">
        <f>'Grille générale'!#REF!</f>
        <v>#REF!</v>
      </c>
    </row>
    <row r="33" spans="2:7" ht="20.25" customHeight="1" x14ac:dyDescent="0.2">
      <c r="B33" s="104" t="str">
        <f>'Grille générale'!K39</f>
        <v>C21</v>
      </c>
      <c r="C33" s="128">
        <f>'Grille générale'!H39</f>
        <v>0</v>
      </c>
      <c r="D33" s="134"/>
      <c r="E33" s="134"/>
      <c r="F33" s="128"/>
      <c r="G33" s="32" t="e">
        <f>'Grille générale'!#REF!</f>
        <v>#REF!</v>
      </c>
    </row>
    <row r="34" spans="2:7" ht="20.25" customHeight="1" x14ac:dyDescent="0.2">
      <c r="B34" s="104" t="str">
        <f>'Grille générale'!K40</f>
        <v>C22</v>
      </c>
      <c r="C34" s="128">
        <f>'Grille générale'!H40</f>
        <v>0</v>
      </c>
      <c r="D34" s="134"/>
      <c r="E34" s="134"/>
      <c r="F34" s="128"/>
      <c r="G34" s="32" t="e">
        <f>'Grille générale'!#REF!</f>
        <v>#REF!</v>
      </c>
    </row>
    <row r="35" spans="2:7" ht="20.25" customHeight="1" x14ac:dyDescent="0.2">
      <c r="B35" s="104" t="str">
        <f>'Grille générale'!K41</f>
        <v>C23</v>
      </c>
      <c r="C35" s="128">
        <f>'Grille générale'!H41</f>
        <v>0</v>
      </c>
      <c r="D35" s="134"/>
      <c r="E35" s="134"/>
      <c r="F35" s="128"/>
      <c r="G35" s="32" t="e">
        <f>'Grille générale'!#REF!</f>
        <v>#REF!</v>
      </c>
    </row>
    <row r="36" spans="2:7" ht="20.25" customHeight="1" x14ac:dyDescent="0.2">
      <c r="B36" s="104" t="str">
        <f>'Grille générale'!K42</f>
        <v>C24</v>
      </c>
      <c r="C36" s="128">
        <f>'Grille générale'!H42</f>
        <v>0</v>
      </c>
      <c r="D36" s="134"/>
      <c r="E36" s="134"/>
      <c r="F36" s="128"/>
      <c r="G36" s="32" t="e">
        <f>'Grille générale'!#REF!</f>
        <v>#REF!</v>
      </c>
    </row>
    <row r="37" spans="2:7" ht="20.25" customHeight="1" x14ac:dyDescent="0.2">
      <c r="B37" s="104" t="str">
        <f>'Grille générale'!K43</f>
        <v>C25</v>
      </c>
      <c r="C37" s="128">
        <f>'Grille générale'!H43</f>
        <v>0</v>
      </c>
      <c r="D37" s="134"/>
      <c r="E37" s="134"/>
      <c r="F37" s="128"/>
      <c r="G37" s="32" t="e">
        <f>'Grille générale'!#REF!</f>
        <v>#REF!</v>
      </c>
    </row>
    <row r="38" spans="2:7" ht="20.25" customHeight="1" x14ac:dyDescent="0.2">
      <c r="B38" s="104" t="str">
        <f>'Grille générale'!K44</f>
        <v>C26</v>
      </c>
      <c r="C38" s="128">
        <f>'Grille générale'!H44</f>
        <v>0</v>
      </c>
      <c r="D38" s="134"/>
      <c r="E38" s="134"/>
      <c r="F38" s="128"/>
      <c r="G38" s="32" t="e">
        <f>'Grille générale'!#REF!</f>
        <v>#REF!</v>
      </c>
    </row>
    <row r="39" spans="2:7" ht="20.25" customHeight="1" x14ac:dyDescent="0.2">
      <c r="B39" s="104" t="str">
        <f>'Grille générale'!K45</f>
        <v>C27</v>
      </c>
      <c r="C39" s="128">
        <f>'Grille générale'!H45</f>
        <v>0</v>
      </c>
      <c r="D39" s="134"/>
      <c r="E39" s="134"/>
      <c r="F39" s="128"/>
      <c r="G39" s="32" t="e">
        <f>'Grille générale'!#REF!</f>
        <v>#REF!</v>
      </c>
    </row>
    <row r="40" spans="2:7" ht="20.25" customHeight="1" x14ac:dyDescent="0.2">
      <c r="B40" s="104" t="str">
        <f>'Grille générale'!K47</f>
        <v>D11</v>
      </c>
      <c r="C40" s="128">
        <f>'Grille générale'!H47</f>
        <v>0</v>
      </c>
      <c r="D40" s="134"/>
      <c r="E40" s="134"/>
      <c r="F40" s="128"/>
      <c r="G40" s="32" t="e">
        <f>'Grille générale'!#REF!</f>
        <v>#REF!</v>
      </c>
    </row>
    <row r="41" spans="2:7" ht="20.25" customHeight="1" x14ac:dyDescent="0.2">
      <c r="B41" s="104" t="str">
        <f>'Grille générale'!K48</f>
        <v>D12</v>
      </c>
      <c r="C41" s="128">
        <f>'Grille générale'!H48</f>
        <v>0</v>
      </c>
      <c r="D41" s="134"/>
      <c r="E41" s="134"/>
      <c r="F41" s="128"/>
      <c r="G41" s="32" t="e">
        <f>'Grille générale'!#REF!</f>
        <v>#REF!</v>
      </c>
    </row>
    <row r="42" spans="2:7" ht="20.25" customHeight="1" x14ac:dyDescent="0.2">
      <c r="B42" s="104" t="str">
        <f>'Grille générale'!K49</f>
        <v>D13</v>
      </c>
      <c r="C42" s="128">
        <f>'Grille générale'!H49</f>
        <v>0</v>
      </c>
      <c r="D42" s="134"/>
      <c r="E42" s="134"/>
      <c r="F42" s="128"/>
      <c r="G42" s="32" t="e">
        <f>'Grille générale'!#REF!</f>
        <v>#REF!</v>
      </c>
    </row>
    <row r="43" spans="2:7" ht="20.25" customHeight="1" x14ac:dyDescent="0.2">
      <c r="B43" s="104" t="str">
        <f>'Grille générale'!K51</f>
        <v>E11</v>
      </c>
      <c r="C43" s="128">
        <f>'Grille générale'!H51</f>
        <v>0</v>
      </c>
      <c r="D43" s="134"/>
      <c r="E43" s="134"/>
      <c r="F43" s="128"/>
      <c r="G43" s="32" t="e">
        <f>'Grille générale'!#REF!</f>
        <v>#REF!</v>
      </c>
    </row>
    <row r="44" spans="2:7" ht="20.25" customHeight="1" x14ac:dyDescent="0.2">
      <c r="B44" s="104" t="str">
        <f>'Grille générale'!K52</f>
        <v>E12</v>
      </c>
      <c r="C44" s="128">
        <f>'Grille générale'!H52</f>
        <v>0</v>
      </c>
      <c r="D44" s="134"/>
      <c r="E44" s="134"/>
      <c r="F44" s="128"/>
      <c r="G44" s="32" t="e">
        <f>'Grille générale'!#REF!</f>
        <v>#REF!</v>
      </c>
    </row>
    <row r="45" spans="2:7" ht="20.25" customHeight="1" x14ac:dyDescent="0.2">
      <c r="B45" s="104" t="str">
        <f>'Grille générale'!K53</f>
        <v>E13</v>
      </c>
      <c r="C45" s="128">
        <f>'Grille générale'!H53</f>
        <v>0</v>
      </c>
      <c r="D45" s="134"/>
      <c r="E45" s="134"/>
      <c r="F45" s="128"/>
      <c r="G45" s="32" t="e">
        <f>'Grille générale'!#REF!</f>
        <v>#REF!</v>
      </c>
    </row>
    <row r="46" spans="2:7" ht="20.25" customHeight="1" x14ac:dyDescent="0.2">
      <c r="B46" s="104" t="str">
        <f>'Grille générale'!K54</f>
        <v>E14</v>
      </c>
      <c r="C46" s="128">
        <f>'Grille générale'!H54</f>
        <v>0</v>
      </c>
      <c r="D46" s="134"/>
      <c r="E46" s="134"/>
      <c r="F46" s="128"/>
      <c r="G46" s="32" t="e">
        <f>'Grille générale'!#REF!</f>
        <v>#REF!</v>
      </c>
    </row>
    <row r="47" spans="2:7" ht="20.25" customHeight="1" x14ac:dyDescent="0.2">
      <c r="B47" s="104" t="str">
        <f>'Grille générale'!K55</f>
        <v>E15</v>
      </c>
      <c r="C47" s="128">
        <f>'Grille générale'!H55</f>
        <v>0</v>
      </c>
      <c r="D47" s="134"/>
      <c r="E47" s="134"/>
      <c r="F47" s="128"/>
      <c r="G47" s="32" t="e">
        <f>'Grille générale'!#REF!</f>
        <v>#REF!</v>
      </c>
    </row>
    <row r="48" spans="2:7" ht="20.25" customHeight="1" x14ac:dyDescent="0.2">
      <c r="B48" s="104" t="str">
        <f>'Grille générale'!K56</f>
        <v>E16</v>
      </c>
      <c r="C48" s="128">
        <f>'Grille générale'!H56</f>
        <v>0</v>
      </c>
      <c r="D48" s="134"/>
      <c r="E48" s="134"/>
      <c r="F48" s="128"/>
      <c r="G48" s="32" t="e">
        <f>'Grille générale'!#REF!</f>
        <v>#REF!</v>
      </c>
    </row>
    <row r="49" spans="2:7" ht="20.25" customHeight="1" x14ac:dyDescent="0.2">
      <c r="B49" s="104" t="str">
        <f>'Grille générale'!K57</f>
        <v>E17</v>
      </c>
      <c r="C49" s="128">
        <f>'Grille générale'!H57</f>
        <v>0</v>
      </c>
      <c r="D49" s="134"/>
      <c r="E49" s="134"/>
      <c r="F49" s="128"/>
      <c r="G49" s="32" t="e">
        <f>'Grille générale'!#REF!</f>
        <v>#REF!</v>
      </c>
    </row>
    <row r="50" spans="2:7" ht="20.25" customHeight="1" x14ac:dyDescent="0.2">
      <c r="B50" s="104" t="str">
        <f>'Grille générale'!K58</f>
        <v>E18</v>
      </c>
      <c r="C50" s="128">
        <f>'Grille générale'!H58</f>
        <v>0</v>
      </c>
      <c r="D50" s="134"/>
      <c r="E50" s="134"/>
      <c r="F50" s="128"/>
      <c r="G50" s="32" t="e">
        <f>'Grille générale'!#REF!</f>
        <v>#REF!</v>
      </c>
    </row>
    <row r="51" spans="2:7" ht="20.25" customHeight="1" x14ac:dyDescent="0.2">
      <c r="B51" s="104" t="str">
        <f>'Grille générale'!K60</f>
        <v>F11</v>
      </c>
      <c r="C51" s="128">
        <f>'Grille générale'!H60</f>
        <v>0</v>
      </c>
      <c r="D51" s="134"/>
      <c r="E51" s="134"/>
      <c r="F51" s="128"/>
      <c r="G51" s="32" t="e">
        <f>'Grille générale'!#REF!</f>
        <v>#REF!</v>
      </c>
    </row>
    <row r="52" spans="2:7" ht="20.25" customHeight="1" x14ac:dyDescent="0.2">
      <c r="B52" s="104" t="str">
        <f>'Grille générale'!K61</f>
        <v>F12</v>
      </c>
      <c r="C52" s="128">
        <f>'Grille générale'!H61</f>
        <v>0</v>
      </c>
      <c r="D52" s="134"/>
      <c r="E52" s="134"/>
      <c r="F52" s="128"/>
      <c r="G52" s="32" t="e">
        <f>'Grille générale'!#REF!</f>
        <v>#REF!</v>
      </c>
    </row>
    <row r="53" spans="2:7" ht="20.25" customHeight="1" x14ac:dyDescent="0.2">
      <c r="B53" s="104" t="str">
        <f>'Grille générale'!K62</f>
        <v>F13</v>
      </c>
      <c r="C53" s="128">
        <f>'Grille générale'!H62</f>
        <v>0</v>
      </c>
      <c r="D53" s="134"/>
      <c r="E53" s="134"/>
      <c r="F53" s="128"/>
      <c r="G53" s="32" t="e">
        <f>'Grille générale'!#REF!</f>
        <v>#REF!</v>
      </c>
    </row>
    <row r="54" spans="2:7" ht="20.25" customHeight="1" x14ac:dyDescent="0.2">
      <c r="B54" s="104" t="str">
        <f>'Grille générale'!K63</f>
        <v>F14</v>
      </c>
      <c r="C54" s="128">
        <f>'Grille générale'!H63</f>
        <v>0</v>
      </c>
      <c r="D54" s="134"/>
      <c r="E54" s="134"/>
      <c r="F54" s="128"/>
      <c r="G54" s="32" t="e">
        <f>'Grille générale'!#REF!</f>
        <v>#REF!</v>
      </c>
    </row>
    <row r="55" spans="2:7" ht="20.25" customHeight="1" x14ac:dyDescent="0.2">
      <c r="B55" s="104" t="str">
        <f>'Grille générale'!K64</f>
        <v>F15</v>
      </c>
      <c r="C55" s="128">
        <f>'Grille générale'!H64</f>
        <v>0</v>
      </c>
      <c r="D55" s="134"/>
      <c r="E55" s="134"/>
      <c r="F55" s="128"/>
      <c r="G55" s="32" t="str">
        <f>'Grille générale'!J68</f>
        <v/>
      </c>
    </row>
    <row r="56" spans="2:7" ht="20.25" customHeight="1" x14ac:dyDescent="0.2">
      <c r="B56" s="104" t="str">
        <f>'Grille générale'!K65</f>
        <v>F16</v>
      </c>
      <c r="C56" s="128">
        <f>'Grille générale'!H65</f>
        <v>0</v>
      </c>
      <c r="D56" s="134"/>
      <c r="E56" s="134"/>
      <c r="F56" s="128"/>
      <c r="G56" s="32" t="str">
        <f>'Grille générale'!J69</f>
        <v/>
      </c>
    </row>
    <row r="57" spans="2:7" ht="20.25" customHeight="1" x14ac:dyDescent="0.2">
      <c r="B57" s="104" t="str">
        <f>'Grille générale'!K66</f>
        <v>F17</v>
      </c>
      <c r="C57" s="128">
        <f>'Grille générale'!H66</f>
        <v>0</v>
      </c>
      <c r="D57" s="134"/>
      <c r="E57" s="134"/>
      <c r="F57" s="128"/>
      <c r="G57" s="32" t="str">
        <f>'Grille générale'!J70</f>
        <v/>
      </c>
    </row>
    <row r="58" spans="2:7" ht="20.25" customHeight="1" x14ac:dyDescent="0.2">
      <c r="B58" s="104" t="str">
        <f>'Grille générale'!K68</f>
        <v>G11</v>
      </c>
      <c r="C58" s="128">
        <f>'Grille générale'!H68</f>
        <v>0</v>
      </c>
      <c r="D58" s="134"/>
      <c r="E58" s="134"/>
      <c r="F58" s="128"/>
      <c r="G58" s="32" t="str">
        <f>'Grille générale'!J72</f>
        <v/>
      </c>
    </row>
    <row r="59" spans="2:7" ht="20.25" customHeight="1" x14ac:dyDescent="0.2">
      <c r="B59" s="104" t="str">
        <f>'Grille générale'!K69</f>
        <v>G12</v>
      </c>
      <c r="C59" s="128">
        <f>'Grille générale'!H69</f>
        <v>0</v>
      </c>
      <c r="D59" s="134"/>
      <c r="E59" s="134"/>
      <c r="F59" s="128"/>
      <c r="G59" s="32" t="str">
        <f>'Grille générale'!J73</f>
        <v/>
      </c>
    </row>
    <row r="60" spans="2:7" ht="20.25" customHeight="1" x14ac:dyDescent="0.2">
      <c r="B60" s="104" t="str">
        <f>'Grille générale'!K70</f>
        <v>G13</v>
      </c>
      <c r="C60" s="128">
        <f>'Grille générale'!H70</f>
        <v>0</v>
      </c>
      <c r="D60" s="134"/>
      <c r="E60" s="134"/>
      <c r="F60" s="128"/>
      <c r="G60" s="32" t="str">
        <f>'Grille générale'!J74</f>
        <v/>
      </c>
    </row>
    <row r="61" spans="2:7" ht="20.25" customHeight="1" x14ac:dyDescent="0.2">
      <c r="B61" s="104" t="str">
        <f>'Grille générale'!K71</f>
        <v>G14</v>
      </c>
      <c r="C61" s="128">
        <f>'Grille générale'!H71</f>
        <v>0</v>
      </c>
      <c r="D61" s="134"/>
      <c r="E61" s="134"/>
      <c r="F61" s="128"/>
      <c r="G61" s="32" t="str">
        <f>'Grille générale'!J75</f>
        <v/>
      </c>
    </row>
    <row r="62" spans="2:7" ht="20.25" customHeight="1" x14ac:dyDescent="0.2">
      <c r="B62" s="104" t="str">
        <f>'Grille générale'!K72</f>
        <v>G15</v>
      </c>
      <c r="C62" s="128">
        <f>'Grille générale'!H72</f>
        <v>0</v>
      </c>
      <c r="D62" s="134"/>
      <c r="E62" s="134"/>
      <c r="F62" s="128"/>
      <c r="G62" s="32" t="str">
        <f>'Grille générale'!J76</f>
        <v/>
      </c>
    </row>
    <row r="63" spans="2:7" ht="20.25" customHeight="1" x14ac:dyDescent="0.2">
      <c r="B63" s="104" t="str">
        <f>'Grille générale'!K73</f>
        <v>G16</v>
      </c>
      <c r="C63" s="128">
        <f>'Grille générale'!H73</f>
        <v>0</v>
      </c>
      <c r="D63" s="134"/>
      <c r="E63" s="134"/>
      <c r="F63" s="128"/>
      <c r="G63" s="32" t="str">
        <f>'Grille générale'!J77</f>
        <v/>
      </c>
    </row>
    <row r="64" spans="2:7" ht="20.25" customHeight="1" x14ac:dyDescent="0.2">
      <c r="B64" s="104" t="str">
        <f>'Grille générale'!K74</f>
        <v>G17</v>
      </c>
      <c r="C64" s="128">
        <f>'Grille générale'!H74</f>
        <v>0</v>
      </c>
      <c r="D64" s="134"/>
      <c r="E64" s="134"/>
      <c r="F64" s="128"/>
      <c r="G64" s="32" t="str">
        <f>'Grille générale'!J79</f>
        <v/>
      </c>
    </row>
    <row r="65" spans="2:7" ht="20.25" customHeight="1" x14ac:dyDescent="0.2">
      <c r="B65" s="104" t="str">
        <f>'Grille générale'!K75</f>
        <v>G18</v>
      </c>
      <c r="C65" s="128">
        <f>'Grille générale'!H75</f>
        <v>0</v>
      </c>
      <c r="D65" s="134"/>
      <c r="E65" s="134"/>
      <c r="F65" s="128"/>
      <c r="G65" s="32" t="str">
        <f>'Grille générale'!J80</f>
        <v/>
      </c>
    </row>
    <row r="66" spans="2:7" ht="20.25" customHeight="1" x14ac:dyDescent="0.2">
      <c r="B66" s="104" t="str">
        <f>'Grille générale'!K76</f>
        <v>G19</v>
      </c>
      <c r="C66" s="128">
        <f>'Grille générale'!H76</f>
        <v>0</v>
      </c>
      <c r="D66" s="134"/>
      <c r="E66" s="134"/>
      <c r="F66" s="128"/>
      <c r="G66" s="32" t="str">
        <f>'Grille générale'!J81</f>
        <v/>
      </c>
    </row>
    <row r="67" spans="2:7" ht="20.25" customHeight="1" x14ac:dyDescent="0.2">
      <c r="B67" s="104" t="str">
        <f>'Grille générale'!K77</f>
        <v>G20</v>
      </c>
      <c r="C67" s="128">
        <f>'Grille générale'!H77</f>
        <v>0</v>
      </c>
      <c r="D67" s="134"/>
      <c r="E67" s="134"/>
      <c r="F67" s="128"/>
      <c r="G67" s="32" t="str">
        <f>'Grille générale'!J82</f>
        <v/>
      </c>
    </row>
    <row r="68" spans="2:7" ht="20.25" customHeight="1" x14ac:dyDescent="0.2">
      <c r="B68" s="104" t="str">
        <f>'Grille générale'!K79</f>
        <v>H11</v>
      </c>
      <c r="C68" s="128">
        <f>'Grille générale'!H79</f>
        <v>0</v>
      </c>
      <c r="D68" s="134"/>
      <c r="E68" s="134"/>
      <c r="F68" s="128"/>
      <c r="G68" s="32" t="str">
        <f>'Grille générale'!J85</f>
        <v/>
      </c>
    </row>
    <row r="69" spans="2:7" ht="20.25" customHeight="1" x14ac:dyDescent="0.2">
      <c r="B69" s="104" t="str">
        <f>'Grille générale'!K80</f>
        <v>H12</v>
      </c>
      <c r="C69" s="128">
        <f>'Grille générale'!H80</f>
        <v>0</v>
      </c>
      <c r="D69" s="134"/>
      <c r="E69" s="134"/>
      <c r="F69" s="128"/>
      <c r="G69" s="32" t="str">
        <f>'Grille générale'!J86</f>
        <v/>
      </c>
    </row>
    <row r="70" spans="2:7" ht="20.25" customHeight="1" x14ac:dyDescent="0.2">
      <c r="B70" s="104" t="str">
        <f>'Grille générale'!K81</f>
        <v>H13</v>
      </c>
      <c r="C70" s="128">
        <f>'Grille générale'!H81</f>
        <v>0</v>
      </c>
      <c r="D70" s="134"/>
      <c r="E70" s="134"/>
      <c r="F70" s="128"/>
      <c r="G70" s="32" t="str">
        <f>'Grille générale'!J88</f>
        <v/>
      </c>
    </row>
    <row r="71" spans="2:7" ht="20.25" customHeight="1" x14ac:dyDescent="0.2">
      <c r="B71" s="104" t="str">
        <f>'Grille générale'!K82</f>
        <v>H14</v>
      </c>
      <c r="C71" s="128">
        <f>'Grille générale'!H82</f>
        <v>0</v>
      </c>
      <c r="D71" s="134"/>
      <c r="E71" s="134"/>
      <c r="F71" s="128"/>
      <c r="G71" s="32" t="str">
        <f>'Grille générale'!J91</f>
        <v/>
      </c>
    </row>
    <row r="72" spans="2:7" ht="20.25" customHeight="1" x14ac:dyDescent="0.2">
      <c r="B72" s="104" t="str">
        <f>'Grille générale'!K83</f>
        <v>H15</v>
      </c>
      <c r="C72" s="128">
        <f>'Grille générale'!H83</f>
        <v>0</v>
      </c>
      <c r="D72" s="134"/>
      <c r="E72" s="134"/>
      <c r="F72" s="128"/>
      <c r="G72" s="32" t="str">
        <f>'Grille générale'!J92</f>
        <v/>
      </c>
    </row>
    <row r="73" spans="2:7" ht="20.25" customHeight="1" x14ac:dyDescent="0.2">
      <c r="B73" s="104" t="str">
        <f>'Grille générale'!K85</f>
        <v>I11</v>
      </c>
      <c r="C73" s="128">
        <f>'Grille générale'!H85</f>
        <v>0</v>
      </c>
      <c r="D73" s="134"/>
      <c r="E73" s="134"/>
      <c r="F73" s="128"/>
      <c r="G73" s="32" t="e">
        <f>'Grille générale'!#REF!</f>
        <v>#REF!</v>
      </c>
    </row>
    <row r="74" spans="2:7" ht="20.25" customHeight="1" x14ac:dyDescent="0.2">
      <c r="B74" s="104" t="str">
        <f>'Grille générale'!K86</f>
        <v>I12</v>
      </c>
      <c r="C74" s="128">
        <f>'Grille générale'!H86</f>
        <v>0</v>
      </c>
      <c r="D74" s="134"/>
      <c r="E74" s="134"/>
      <c r="F74" s="128"/>
      <c r="G74" s="32" t="e">
        <f>'Grille générale'!#REF!</f>
        <v>#REF!</v>
      </c>
    </row>
    <row r="75" spans="2:7" ht="20.25" customHeight="1" x14ac:dyDescent="0.2">
      <c r="B75" s="104" t="str">
        <f>'Grille générale'!K87</f>
        <v>I13</v>
      </c>
      <c r="C75" s="128">
        <f>'Grille générale'!H87</f>
        <v>0</v>
      </c>
      <c r="D75" s="262"/>
      <c r="E75" s="262"/>
      <c r="F75" s="128"/>
    </row>
    <row r="76" spans="2:7" ht="20.25" customHeight="1" x14ac:dyDescent="0.2">
      <c r="B76" s="104" t="str">
        <f>'Grille générale'!K88</f>
        <v>I14</v>
      </c>
      <c r="C76" s="128">
        <f>'Grille générale'!H88</f>
        <v>0</v>
      </c>
      <c r="D76" s="134"/>
      <c r="E76" s="134"/>
      <c r="F76" s="128"/>
      <c r="G76" s="32" t="str">
        <f>'Grille générale'!J95</f>
        <v/>
      </c>
    </row>
    <row r="77" spans="2:7" ht="20.25" customHeight="1" x14ac:dyDescent="0.2">
      <c r="B77" s="104" t="str">
        <f>'Grille générale'!K91</f>
        <v>J11</v>
      </c>
      <c r="C77" s="128">
        <f>'Grille générale'!H91</f>
        <v>0</v>
      </c>
      <c r="D77" s="134"/>
      <c r="E77" s="134"/>
      <c r="F77" s="128"/>
      <c r="G77" s="32" t="e">
        <f>'Grille générale'!#REF!</f>
        <v>#REF!</v>
      </c>
    </row>
    <row r="78" spans="2:7" ht="20.25" customHeight="1" x14ac:dyDescent="0.2">
      <c r="B78" s="104" t="str">
        <f>'Grille générale'!K92</f>
        <v>J12</v>
      </c>
      <c r="C78" s="128">
        <f>'Grille générale'!H92</f>
        <v>0</v>
      </c>
      <c r="D78" s="134"/>
      <c r="E78" s="134"/>
      <c r="F78" s="128"/>
      <c r="G78" s="32" t="e">
        <f>'Grille générale'!#REF!</f>
        <v>#REF!</v>
      </c>
    </row>
    <row r="79" spans="2:7" ht="20.25" customHeight="1" x14ac:dyDescent="0.2">
      <c r="B79" s="104" t="str">
        <f>'Grille générale'!K93</f>
        <v>J13</v>
      </c>
      <c r="C79" s="128">
        <f>'Grille générale'!H93</f>
        <v>0</v>
      </c>
      <c r="D79" s="134"/>
      <c r="E79" s="134"/>
      <c r="F79" s="128"/>
      <c r="G79" s="32" t="e">
        <f>'Grille générale'!#REF!</f>
        <v>#REF!</v>
      </c>
    </row>
    <row r="80" spans="2:7" ht="20.25" customHeight="1" x14ac:dyDescent="0.2">
      <c r="B80" s="104" t="str">
        <f>'Grille générale'!K95</f>
        <v>J21</v>
      </c>
      <c r="C80" s="128">
        <f>'Grille générale'!H95</f>
        <v>0</v>
      </c>
      <c r="D80" s="134"/>
      <c r="E80" s="134"/>
      <c r="F80" s="128"/>
      <c r="G80" s="32" t="e">
        <f>'Grille générale'!#REF!</f>
        <v>#REF!</v>
      </c>
    </row>
    <row r="81" spans="2:7" ht="20.25" customHeight="1" x14ac:dyDescent="0.2">
      <c r="B81" s="104" t="str">
        <f>'Grille générale'!K96</f>
        <v>J22</v>
      </c>
      <c r="C81" s="128">
        <f>'Grille générale'!H96</f>
        <v>0</v>
      </c>
      <c r="D81" s="134"/>
      <c r="E81" s="134"/>
      <c r="F81" s="128"/>
      <c r="G81" s="32" t="e">
        <f>'Grille générale'!#REF!</f>
        <v>#REF!</v>
      </c>
    </row>
    <row r="82" spans="2:7" ht="20.25" customHeight="1" x14ac:dyDescent="0.2">
      <c r="B82" s="104" t="str">
        <f>'Grille générale'!K98</f>
        <v>J31</v>
      </c>
      <c r="C82" s="128">
        <f>'Grille générale'!H98</f>
        <v>0</v>
      </c>
      <c r="D82" s="262"/>
      <c r="E82" s="262"/>
      <c r="F82" s="128"/>
    </row>
    <row r="83" spans="2:7" ht="20.25" customHeight="1" x14ac:dyDescent="0.2">
      <c r="B83" s="104" t="str">
        <f>'Grille générale'!K99</f>
        <v>J32</v>
      </c>
      <c r="C83" s="128">
        <f>'Grille générale'!H99</f>
        <v>0</v>
      </c>
      <c r="D83" s="262"/>
      <c r="E83" s="262"/>
      <c r="F83" s="128"/>
    </row>
    <row r="84" spans="2:7" ht="20.25" customHeight="1" x14ac:dyDescent="0.2">
      <c r="B84" s="151" t="str">
        <f>'Prép. stériles'!K4</f>
        <v>611</v>
      </c>
      <c r="C84" s="128">
        <f>'Prép. stériles'!H4</f>
        <v>0</v>
      </c>
      <c r="D84" s="258"/>
      <c r="E84" s="258"/>
      <c r="F84" s="128"/>
      <c r="G84" s="32" t="e">
        <f>'Grille générale'!#REF!</f>
        <v>#REF!</v>
      </c>
    </row>
    <row r="85" spans="2:7" ht="20.25" customHeight="1" x14ac:dyDescent="0.2">
      <c r="B85" s="151" t="str">
        <f>'Prép. stériles'!K6</f>
        <v>621</v>
      </c>
      <c r="C85" s="128">
        <f>'Prép. stériles'!H6</f>
        <v>0</v>
      </c>
      <c r="D85" s="258"/>
      <c r="E85" s="258"/>
      <c r="F85" s="128"/>
    </row>
    <row r="86" spans="2:7" ht="20.25" customHeight="1" x14ac:dyDescent="0.2">
      <c r="B86" s="151" t="str">
        <f>'Prép. stériles'!K8</f>
        <v>622a</v>
      </c>
      <c r="C86" s="128">
        <f>'Prép. stériles'!H8</f>
        <v>0</v>
      </c>
      <c r="D86" s="258"/>
      <c r="E86" s="258"/>
      <c r="F86" s="128"/>
    </row>
    <row r="87" spans="2:7" ht="20.25" customHeight="1" x14ac:dyDescent="0.2">
      <c r="B87" s="151" t="str">
        <f>'Prép. stériles'!K9</f>
        <v>622b</v>
      </c>
      <c r="C87" s="128">
        <f>'Prép. stériles'!H9</f>
        <v>0</v>
      </c>
      <c r="D87" s="258"/>
      <c r="E87" s="258"/>
      <c r="F87" s="128"/>
    </row>
    <row r="88" spans="2:7" ht="20.25" customHeight="1" x14ac:dyDescent="0.2">
      <c r="B88" s="151" t="str">
        <f>'Prép. stériles'!K11</f>
        <v>631</v>
      </c>
      <c r="C88" s="128">
        <f>'Prép. stériles'!H11</f>
        <v>0</v>
      </c>
      <c r="D88" s="258"/>
      <c r="E88" s="258"/>
      <c r="F88" s="128"/>
    </row>
    <row r="89" spans="2:7" ht="20.25" customHeight="1" x14ac:dyDescent="0.2">
      <c r="B89" s="151" t="str">
        <f>'Prép. stériles'!K12</f>
        <v>632</v>
      </c>
      <c r="C89" s="128">
        <f>'Prép. stériles'!H12</f>
        <v>0</v>
      </c>
      <c r="D89" s="258"/>
      <c r="E89" s="258"/>
      <c r="F89" s="128"/>
    </row>
    <row r="90" spans="2:7" ht="20.25" customHeight="1" x14ac:dyDescent="0.2">
      <c r="B90" s="151" t="str">
        <f>'Prép. stériles'!K14</f>
        <v>640</v>
      </c>
      <c r="C90" s="128">
        <f>'Prép. stériles'!H14</f>
        <v>0</v>
      </c>
      <c r="D90" s="258"/>
      <c r="E90" s="258"/>
      <c r="F90" s="128"/>
    </row>
    <row r="91" spans="2:7" ht="20.25" customHeight="1" x14ac:dyDescent="0.2">
      <c r="B91" s="151" t="str">
        <f>'Prép. stériles'!K15</f>
        <v>641</v>
      </c>
      <c r="C91" s="128">
        <f>'Prép. stériles'!H15</f>
        <v>0</v>
      </c>
      <c r="D91" s="258"/>
      <c r="E91" s="258"/>
      <c r="F91" s="128"/>
    </row>
    <row r="92" spans="2:7" ht="20.25" customHeight="1" x14ac:dyDescent="0.2">
      <c r="B92" s="151" t="str">
        <f>'Prép. stériles'!K16</f>
        <v>642</v>
      </c>
      <c r="C92" s="128">
        <f>'Prép. stériles'!H16</f>
        <v>0</v>
      </c>
      <c r="D92" s="258"/>
      <c r="E92" s="258"/>
      <c r="F92" s="128"/>
    </row>
    <row r="93" spans="2:7" ht="20.25" customHeight="1" x14ac:dyDescent="0.2">
      <c r="B93" s="151" t="str">
        <f>'Prép. stériles'!K17</f>
        <v>6431</v>
      </c>
      <c r="C93" s="128">
        <f>'Prép. stériles'!H17</f>
        <v>0</v>
      </c>
      <c r="D93" s="258"/>
      <c r="E93" s="258"/>
      <c r="F93" s="128"/>
    </row>
    <row r="94" spans="2:7" ht="20.25" customHeight="1" x14ac:dyDescent="0.2">
      <c r="B94" s="151" t="str">
        <f>'Prép. stériles'!K18</f>
        <v>6432</v>
      </c>
      <c r="C94" s="128">
        <f>'Prép. stériles'!H18</f>
        <v>0</v>
      </c>
      <c r="D94" s="258"/>
      <c r="E94" s="258"/>
      <c r="F94" s="128"/>
    </row>
    <row r="95" spans="2:7" ht="20.25" customHeight="1" x14ac:dyDescent="0.2">
      <c r="B95" s="151" t="str">
        <f>'Prép. stériles'!K19</f>
        <v>644a</v>
      </c>
      <c r="C95" s="128">
        <f>'Prép. stériles'!H19</f>
        <v>0</v>
      </c>
      <c r="D95" s="258"/>
      <c r="E95" s="258"/>
      <c r="F95" s="128"/>
    </row>
    <row r="96" spans="2:7" ht="20.25" customHeight="1" x14ac:dyDescent="0.2">
      <c r="B96" s="151" t="str">
        <f>'Prép. stériles'!K20</f>
        <v>644b</v>
      </c>
      <c r="C96" s="128">
        <f>'Prép. stériles'!H20</f>
        <v>0</v>
      </c>
      <c r="D96" s="258"/>
      <c r="E96" s="258"/>
      <c r="F96" s="128"/>
    </row>
    <row r="97" spans="2:6" ht="20.25" customHeight="1" x14ac:dyDescent="0.2">
      <c r="B97" s="151" t="str">
        <f>'Prép. stériles'!K21</f>
        <v>645</v>
      </c>
      <c r="C97" s="128">
        <f>'Prép. stériles'!H21</f>
        <v>0</v>
      </c>
      <c r="D97" s="258"/>
      <c r="E97" s="258"/>
      <c r="F97" s="128"/>
    </row>
    <row r="98" spans="2:6" ht="20.25" customHeight="1" x14ac:dyDescent="0.2">
      <c r="B98" s="151" t="str">
        <f>'Prép. stériles'!K22</f>
        <v>646</v>
      </c>
      <c r="C98" s="128">
        <f>'Prép. stériles'!H22</f>
        <v>0</v>
      </c>
      <c r="D98" s="258"/>
      <c r="E98" s="258"/>
      <c r="F98" s="128"/>
    </row>
    <row r="99" spans="2:6" ht="20.25" customHeight="1" x14ac:dyDescent="0.2">
      <c r="B99" s="151" t="str">
        <f>'Prép. stériles'!K23</f>
        <v>647</v>
      </c>
      <c r="C99" s="128">
        <f>'Prép. stériles'!H23</f>
        <v>0</v>
      </c>
      <c r="D99" s="258"/>
      <c r="E99" s="258"/>
      <c r="F99" s="128"/>
    </row>
    <row r="100" spans="2:6" ht="20.25" customHeight="1" x14ac:dyDescent="0.2">
      <c r="B100" s="151" t="str">
        <f>'Prép. stériles'!K25</f>
        <v>651</v>
      </c>
      <c r="C100" s="128">
        <f>'Prép. stériles'!H25</f>
        <v>0</v>
      </c>
      <c r="D100" s="258"/>
      <c r="E100" s="258"/>
      <c r="F100" s="128"/>
    </row>
    <row r="101" spans="2:6" ht="20.25" customHeight="1" x14ac:dyDescent="0.2">
      <c r="B101" s="151" t="str">
        <f>'Prép. stériles'!K27</f>
        <v>66a</v>
      </c>
      <c r="C101" s="128">
        <f>'Prép. stériles'!H27</f>
        <v>0</v>
      </c>
      <c r="D101" s="258"/>
      <c r="E101" s="258"/>
      <c r="F101" s="128"/>
    </row>
    <row r="102" spans="2:6" ht="20.25" customHeight="1" x14ac:dyDescent="0.2">
      <c r="B102" s="151" t="str">
        <f>'Prép. stériles'!K28</f>
        <v>66b</v>
      </c>
      <c r="C102" s="128">
        <f>'Prép. stériles'!H28</f>
        <v>0</v>
      </c>
      <c r="D102" s="258"/>
      <c r="E102" s="258"/>
      <c r="F102" s="128"/>
    </row>
    <row r="103" spans="2:6" ht="20.25" customHeight="1" x14ac:dyDescent="0.2">
      <c r="B103" s="151" t="str">
        <f>'Prép. stériles'!K29</f>
        <v>66c</v>
      </c>
      <c r="C103" s="128">
        <f>'Prép. stériles'!H29</f>
        <v>0</v>
      </c>
      <c r="D103" s="258"/>
      <c r="E103" s="258"/>
      <c r="F103" s="128"/>
    </row>
    <row r="104" spans="2:6" ht="20.25" customHeight="1" x14ac:dyDescent="0.2">
      <c r="B104" s="151" t="str">
        <f>'Prép. stériles'!K30</f>
        <v>66d</v>
      </c>
      <c r="C104" s="128">
        <f>'Prép. stériles'!H30</f>
        <v>0</v>
      </c>
      <c r="D104" s="258"/>
      <c r="E104" s="258"/>
      <c r="F104" s="128"/>
    </row>
    <row r="105" spans="2:6" ht="20.25" customHeight="1" x14ac:dyDescent="0.2">
      <c r="B105" s="151" t="str">
        <f>'Prép. stériles'!K32</f>
        <v>67a</v>
      </c>
      <c r="C105" s="128">
        <f>'Prép. stériles'!H32</f>
        <v>0</v>
      </c>
      <c r="D105" s="258"/>
      <c r="E105" s="258"/>
      <c r="F105" s="128"/>
    </row>
    <row r="106" spans="2:6" ht="20.25" customHeight="1" x14ac:dyDescent="0.2">
      <c r="B106" s="151" t="str">
        <f>'Prép. stériles'!K33</f>
        <v>67b</v>
      </c>
      <c r="C106" s="128">
        <f>'Prép. stériles'!H33</f>
        <v>0</v>
      </c>
      <c r="D106" s="258"/>
      <c r="E106" s="258"/>
      <c r="F106" s="128"/>
    </row>
    <row r="107" spans="2:6" ht="20.25" customHeight="1" x14ac:dyDescent="0.2">
      <c r="B107" s="151" t="str">
        <f>'Prép. stériles'!K34</f>
        <v>67c</v>
      </c>
      <c r="C107" s="128">
        <f>'Prép. stériles'!H34</f>
        <v>0</v>
      </c>
      <c r="D107" s="258"/>
      <c r="E107" s="258"/>
      <c r="F107" s="128"/>
    </row>
    <row r="108" spans="2:6" ht="20.25" customHeight="1" x14ac:dyDescent="0.2">
      <c r="B108" s="151" t="str">
        <f>'Prép. stériles'!K35</f>
        <v>67d</v>
      </c>
      <c r="C108" s="128">
        <f>'Prép. stériles'!H35</f>
        <v>0</v>
      </c>
      <c r="D108" s="258"/>
      <c r="E108" s="258"/>
      <c r="F108" s="128"/>
    </row>
    <row r="109" spans="2:6" ht="20.25" customHeight="1" x14ac:dyDescent="0.2">
      <c r="B109" s="151" t="str">
        <f>'Prép. stériles'!K37</f>
        <v>68a</v>
      </c>
      <c r="C109" s="128">
        <f>'Prép. stériles'!H37</f>
        <v>0</v>
      </c>
      <c r="D109" s="258"/>
      <c r="E109" s="258"/>
      <c r="F109" s="128"/>
    </row>
    <row r="110" spans="2:6" ht="20.25" customHeight="1" x14ac:dyDescent="0.2">
      <c r="B110" s="151" t="str">
        <f>'Prép. stériles'!K38</f>
        <v>68b</v>
      </c>
      <c r="C110" s="128">
        <f>'Prép. stériles'!H38</f>
        <v>0</v>
      </c>
      <c r="D110" s="258"/>
      <c r="E110" s="258"/>
      <c r="F110" s="128"/>
    </row>
    <row r="111" spans="2:6" ht="20.25" customHeight="1" x14ac:dyDescent="0.2">
      <c r="B111" s="151" t="str">
        <f>'Prép. stériles'!K41</f>
        <v>711</v>
      </c>
      <c r="C111" s="128">
        <f>'Prép. stériles'!H41</f>
        <v>0</v>
      </c>
      <c r="D111" s="258"/>
      <c r="E111" s="258"/>
      <c r="F111" s="128"/>
    </row>
    <row r="112" spans="2:6" ht="20.25" customHeight="1" x14ac:dyDescent="0.2">
      <c r="B112" s="151" t="str">
        <f>'Prép. stériles'!K42</f>
        <v>712</v>
      </c>
      <c r="C112" s="128">
        <f>'Prép. stériles'!H42</f>
        <v>0</v>
      </c>
      <c r="D112" s="258"/>
      <c r="E112" s="258"/>
      <c r="F112" s="128"/>
    </row>
    <row r="113" spans="2:6" ht="20.25" customHeight="1" x14ac:dyDescent="0.2">
      <c r="B113" s="151" t="str">
        <f>'Prép. stériles'!K44</f>
        <v>721</v>
      </c>
      <c r="C113" s="128">
        <f>'Prép. stériles'!H44</f>
        <v>0</v>
      </c>
      <c r="D113" s="258"/>
      <c r="E113" s="258"/>
      <c r="F113" s="128"/>
    </row>
    <row r="114" spans="2:6" ht="20.25" customHeight="1" x14ac:dyDescent="0.2">
      <c r="B114" s="151" t="str">
        <f>'Prép. stériles'!K45</f>
        <v>722</v>
      </c>
      <c r="C114" s="128">
        <f>'Prép. stériles'!H45</f>
        <v>0</v>
      </c>
      <c r="D114" s="258"/>
      <c r="E114" s="258"/>
      <c r="F114" s="128"/>
    </row>
    <row r="115" spans="2:6" ht="20.25" customHeight="1" x14ac:dyDescent="0.2">
      <c r="B115" s="151" t="str">
        <f>'Prép. stériles'!K46</f>
        <v>723</v>
      </c>
      <c r="C115" s="128">
        <f>'Prép. stériles'!H46</f>
        <v>0</v>
      </c>
      <c r="D115" s="258"/>
      <c r="E115" s="258"/>
      <c r="F115" s="128"/>
    </row>
    <row r="116" spans="2:6" ht="20.25" customHeight="1" x14ac:dyDescent="0.2">
      <c r="B116" s="151" t="str">
        <f>'Prép. stériles'!K47</f>
        <v>724</v>
      </c>
      <c r="C116" s="128">
        <f>'Prép. stériles'!H47</f>
        <v>0</v>
      </c>
      <c r="D116" s="258"/>
      <c r="E116" s="258"/>
      <c r="F116" s="128"/>
    </row>
    <row r="117" spans="2:6" ht="20.25" customHeight="1" x14ac:dyDescent="0.2">
      <c r="B117" s="151" t="str">
        <f>'Prép. stériles'!K48</f>
        <v>725</v>
      </c>
      <c r="C117" s="128">
        <f>'Prép. stériles'!H48</f>
        <v>0</v>
      </c>
      <c r="D117" s="258"/>
      <c r="E117" s="258"/>
      <c r="F117" s="128"/>
    </row>
    <row r="118" spans="2:6" ht="20.25" customHeight="1" x14ac:dyDescent="0.2">
      <c r="B118" s="151" t="str">
        <f>'Prép. stériles'!K50</f>
        <v>731</v>
      </c>
      <c r="C118" s="128">
        <f>'Prép. stériles'!H50</f>
        <v>0</v>
      </c>
      <c r="D118" s="258"/>
      <c r="E118" s="258"/>
      <c r="F118" s="128"/>
    </row>
    <row r="119" spans="2:6" ht="20.25" customHeight="1" x14ac:dyDescent="0.2">
      <c r="B119" s="151" t="str">
        <f>'Prép. stériles'!K51</f>
        <v>732</v>
      </c>
      <c r="C119" s="128">
        <f>'Prép. stériles'!H51</f>
        <v>0</v>
      </c>
      <c r="D119" s="258"/>
      <c r="E119" s="258"/>
      <c r="F119" s="128"/>
    </row>
    <row r="120" spans="2:6" ht="20.25" customHeight="1" x14ac:dyDescent="0.2">
      <c r="B120" s="151" t="str">
        <f>'Prép. stériles'!K52</f>
        <v>733</v>
      </c>
      <c r="C120" s="128">
        <f>'Prép. stériles'!H52</f>
        <v>0</v>
      </c>
      <c r="D120" s="258"/>
      <c r="E120" s="258"/>
      <c r="F120" s="128"/>
    </row>
    <row r="121" spans="2:6" ht="20.25" customHeight="1" x14ac:dyDescent="0.2">
      <c r="B121" s="151" t="str">
        <f>'Prép. stériles'!K53</f>
        <v>734</v>
      </c>
      <c r="C121" s="128">
        <f>'Prép. stériles'!H53</f>
        <v>0</v>
      </c>
      <c r="D121" s="258"/>
      <c r="E121" s="258"/>
      <c r="F121" s="128"/>
    </row>
    <row r="122" spans="2:6" ht="20.25" customHeight="1" x14ac:dyDescent="0.2">
      <c r="B122" s="151" t="str">
        <f>'Prép. stériles'!K54</f>
        <v>735</v>
      </c>
      <c r="C122" s="128">
        <f>'Prép. stériles'!H54</f>
        <v>0</v>
      </c>
      <c r="D122" s="258"/>
      <c r="E122" s="258"/>
      <c r="F122" s="128"/>
    </row>
    <row r="123" spans="2:6" ht="20.25" customHeight="1" x14ac:dyDescent="0.2">
      <c r="B123" s="151" t="str">
        <f>'Prép. stériles'!K55</f>
        <v>736</v>
      </c>
      <c r="C123" s="128">
        <f>'Prép. stériles'!H55</f>
        <v>0</v>
      </c>
      <c r="D123" s="258"/>
      <c r="E123" s="258"/>
      <c r="F123" s="128"/>
    </row>
    <row r="124" spans="2:6" ht="20.25" customHeight="1" x14ac:dyDescent="0.2">
      <c r="B124" s="151" t="str">
        <f>'Prép. stériles'!K56</f>
        <v>737</v>
      </c>
      <c r="C124" s="128">
        <f>'Prép. stériles'!H56</f>
        <v>0</v>
      </c>
      <c r="D124" s="258"/>
      <c r="E124" s="258"/>
      <c r="F124" s="128"/>
    </row>
    <row r="125" spans="2:6" ht="20.25" customHeight="1" x14ac:dyDescent="0.2">
      <c r="B125" s="151" t="str">
        <f>'Prép. stériles'!K57</f>
        <v>738</v>
      </c>
      <c r="C125" s="128">
        <f>'Prép. stériles'!H57</f>
        <v>0</v>
      </c>
      <c r="D125" s="258"/>
      <c r="E125" s="258"/>
      <c r="F125" s="128"/>
    </row>
    <row r="126" spans="2:6" ht="20.25" customHeight="1" x14ac:dyDescent="0.2">
      <c r="B126" s="151" t="str">
        <f>'Prép. stériles'!K59</f>
        <v>741</v>
      </c>
      <c r="C126" s="128">
        <f>'Prép. stériles'!H59</f>
        <v>0</v>
      </c>
      <c r="D126" s="258"/>
      <c r="E126" s="258"/>
      <c r="F126" s="128"/>
    </row>
    <row r="127" spans="2:6" ht="20.25" customHeight="1" x14ac:dyDescent="0.2">
      <c r="B127" s="151" t="str">
        <f>'Prép. stériles'!K60</f>
        <v>742</v>
      </c>
      <c r="C127" s="128">
        <f>'Prép. stériles'!H60</f>
        <v>0</v>
      </c>
      <c r="D127" s="258"/>
      <c r="E127" s="258"/>
      <c r="F127" s="128"/>
    </row>
    <row r="128" spans="2:6" ht="20.25" customHeight="1" x14ac:dyDescent="0.2">
      <c r="B128" s="151" t="str">
        <f>'Prép. stériles'!K62</f>
        <v>751</v>
      </c>
      <c r="C128" s="128">
        <f>'Prép. stériles'!H62</f>
        <v>0</v>
      </c>
      <c r="D128" s="258"/>
      <c r="E128" s="258"/>
      <c r="F128" s="128"/>
    </row>
    <row r="129" spans="2:6" ht="20.25" customHeight="1" x14ac:dyDescent="0.2">
      <c r="B129" s="151" t="str">
        <f>'Prép. stériles'!K63</f>
        <v>752</v>
      </c>
      <c r="C129" s="128">
        <f>'Prép. stériles'!H63</f>
        <v>0</v>
      </c>
      <c r="D129" s="258"/>
      <c r="E129" s="258"/>
      <c r="F129" s="128"/>
    </row>
    <row r="130" spans="2:6" ht="20.25" customHeight="1" x14ac:dyDescent="0.2">
      <c r="B130" s="151" t="str">
        <f>'Prép. stériles'!K64</f>
        <v>753</v>
      </c>
      <c r="C130" s="128">
        <f>'Prép. stériles'!H64</f>
        <v>0</v>
      </c>
      <c r="D130" s="258"/>
      <c r="E130" s="258"/>
      <c r="F130" s="128"/>
    </row>
    <row r="131" spans="2:6" ht="20.25" customHeight="1" x14ac:dyDescent="0.2">
      <c r="B131" s="151" t="str">
        <f>'Prép. stériles'!K65</f>
        <v>754</v>
      </c>
      <c r="C131" s="128">
        <f>'Prép. stériles'!H65</f>
        <v>0</v>
      </c>
      <c r="D131" s="258"/>
      <c r="E131" s="258"/>
      <c r="F131" s="128"/>
    </row>
    <row r="132" spans="2:6" ht="20.25" customHeight="1" x14ac:dyDescent="0.2">
      <c r="B132" s="151" t="str">
        <f>'Prép. stériles'!K67</f>
        <v>761</v>
      </c>
      <c r="C132" s="128">
        <f>'Prép. stériles'!H67</f>
        <v>0</v>
      </c>
      <c r="D132" s="258"/>
      <c r="E132" s="258"/>
      <c r="F132" s="128"/>
    </row>
    <row r="133" spans="2:6" ht="20.25" customHeight="1" x14ac:dyDescent="0.2">
      <c r="B133" s="151" t="str">
        <f>'Prép. stériles'!K68</f>
        <v>762</v>
      </c>
      <c r="C133" s="128">
        <f>'Prép. stériles'!H68</f>
        <v>0</v>
      </c>
      <c r="D133" s="258"/>
      <c r="E133" s="258"/>
      <c r="F133" s="128"/>
    </row>
    <row r="134" spans="2:6" ht="20.25" customHeight="1" x14ac:dyDescent="0.2">
      <c r="B134" s="151" t="str">
        <f>'Prép. stériles'!K69</f>
        <v>763</v>
      </c>
      <c r="C134" s="128">
        <f>'Prép. stériles'!H69</f>
        <v>0</v>
      </c>
      <c r="D134" s="258"/>
      <c r="E134" s="258"/>
      <c r="F134" s="128"/>
    </row>
    <row r="135" spans="2:6" ht="20.25" customHeight="1" x14ac:dyDescent="0.2">
      <c r="B135" s="151" t="str">
        <f>'Prép. stériles'!K70</f>
        <v>764</v>
      </c>
      <c r="C135" s="128">
        <f>'Prép. stériles'!H70</f>
        <v>0</v>
      </c>
      <c r="D135" s="258"/>
      <c r="E135" s="258"/>
      <c r="F135" s="128"/>
    </row>
    <row r="136" spans="2:6" ht="20.25" customHeight="1" x14ac:dyDescent="0.2">
      <c r="B136" s="151" t="str">
        <f>'Prép. stériles'!K71</f>
        <v>765</v>
      </c>
      <c r="C136" s="128">
        <f>'Prép. stériles'!H71</f>
        <v>0</v>
      </c>
      <c r="D136" s="258"/>
      <c r="E136" s="258"/>
      <c r="F136" s="128"/>
    </row>
    <row r="137" spans="2:6" ht="20.25" customHeight="1" x14ac:dyDescent="0.2">
      <c r="B137" s="151" t="str">
        <f>'Prép. stériles'!K73</f>
        <v>771</v>
      </c>
      <c r="C137" s="128">
        <f>'Prép. stériles'!H73</f>
        <v>0</v>
      </c>
      <c r="D137" s="258"/>
      <c r="E137" s="258"/>
      <c r="F137" s="128"/>
    </row>
    <row r="138" spans="2:6" ht="20.25" customHeight="1" x14ac:dyDescent="0.2">
      <c r="B138" s="151" t="str">
        <f>'Prép. stériles'!K74</f>
        <v>772</v>
      </c>
      <c r="C138" s="128">
        <f>'Prép. stériles'!H74</f>
        <v>0</v>
      </c>
      <c r="D138" s="258"/>
      <c r="E138" s="258"/>
      <c r="F138" s="128"/>
    </row>
    <row r="139" spans="2:6" ht="20.25" customHeight="1" x14ac:dyDescent="0.2">
      <c r="B139" s="151" t="str">
        <f>'Prép. stériles'!K75</f>
        <v>773</v>
      </c>
      <c r="C139" s="128">
        <f>'Prép. stériles'!H75</f>
        <v>0</v>
      </c>
      <c r="D139" s="258"/>
      <c r="E139" s="258"/>
      <c r="F139" s="128"/>
    </row>
    <row r="140" spans="2:6" ht="20.25" customHeight="1" x14ac:dyDescent="0.2">
      <c r="B140" s="151" t="str">
        <f>'Prép. stériles'!K76</f>
        <v>774</v>
      </c>
      <c r="C140" s="128">
        <f>'Prép. stériles'!H76</f>
        <v>0</v>
      </c>
      <c r="D140" s="258"/>
      <c r="E140" s="258"/>
      <c r="F140" s="128"/>
    </row>
    <row r="141" spans="2:6" ht="20.25" customHeight="1" x14ac:dyDescent="0.2">
      <c r="B141" s="151" t="str">
        <f>'Prép. stériles'!K77</f>
        <v>775</v>
      </c>
      <c r="C141" s="128">
        <f>'Prép. stériles'!H77</f>
        <v>0</v>
      </c>
      <c r="D141" s="258"/>
      <c r="E141" s="258"/>
      <c r="F141" s="128"/>
    </row>
    <row r="142" spans="2:6" ht="20.25" customHeight="1" x14ac:dyDescent="0.2">
      <c r="B142" s="151" t="str">
        <f>'Prép. stériles'!K78</f>
        <v>776</v>
      </c>
      <c r="C142" s="128">
        <f>'Prép. stériles'!H78</f>
        <v>0</v>
      </c>
      <c r="D142" s="258"/>
      <c r="E142" s="258"/>
      <c r="F142" s="128"/>
    </row>
    <row r="143" spans="2:6" ht="20.25" customHeight="1" x14ac:dyDescent="0.2">
      <c r="B143" s="192" t="str">
        <f>'Subst. dangereuses'!K4</f>
        <v>811</v>
      </c>
      <c r="C143" s="128">
        <f>'Subst. dangereuses'!H4</f>
        <v>0</v>
      </c>
      <c r="D143" s="259"/>
      <c r="E143" s="259"/>
      <c r="F143" s="128"/>
    </row>
    <row r="144" spans="2:6" ht="20.25" customHeight="1" x14ac:dyDescent="0.2">
      <c r="B144" s="192" t="str">
        <f>'Subst. dangereuses'!K5</f>
        <v>812</v>
      </c>
      <c r="C144" s="128">
        <f>'Subst. dangereuses'!H5</f>
        <v>0</v>
      </c>
      <c r="D144" s="259"/>
      <c r="E144" s="259"/>
      <c r="F144" s="128"/>
    </row>
    <row r="145" spans="2:6" ht="20.25" customHeight="1" x14ac:dyDescent="0.2">
      <c r="B145" s="192" t="str">
        <f>'Subst. dangereuses'!K7</f>
        <v>821</v>
      </c>
      <c r="C145" s="128">
        <f>'Subst. dangereuses'!H7</f>
        <v>0</v>
      </c>
      <c r="D145" s="259"/>
      <c r="E145" s="259"/>
      <c r="F145" s="128"/>
    </row>
    <row r="146" spans="2:6" ht="20.25" customHeight="1" x14ac:dyDescent="0.2">
      <c r="B146" s="192" t="str">
        <f>'Subst. dangereuses'!K8</f>
        <v>822</v>
      </c>
      <c r="C146" s="128">
        <f>'Subst. dangereuses'!H8</f>
        <v>0</v>
      </c>
      <c r="D146" s="259"/>
      <c r="E146" s="259"/>
      <c r="F146" s="128"/>
    </row>
    <row r="147" spans="2:6" ht="20.25" customHeight="1" x14ac:dyDescent="0.2">
      <c r="B147" s="192" t="str">
        <f>'Subst. dangereuses'!K9</f>
        <v>823</v>
      </c>
      <c r="C147" s="128">
        <f>'Subst. dangereuses'!H9</f>
        <v>0</v>
      </c>
      <c r="D147" s="259"/>
      <c r="E147" s="259"/>
      <c r="F147" s="128"/>
    </row>
    <row r="148" spans="2:6" ht="20.25" customHeight="1" x14ac:dyDescent="0.2">
      <c r="B148" s="192" t="str">
        <f>'Subst. dangereuses'!K10</f>
        <v>824</v>
      </c>
      <c r="C148" s="128">
        <f>'Subst. dangereuses'!H10</f>
        <v>0</v>
      </c>
      <c r="D148" s="259"/>
      <c r="E148" s="259"/>
      <c r="F148" s="128"/>
    </row>
    <row r="149" spans="2:6" ht="20.25" customHeight="1" x14ac:dyDescent="0.2">
      <c r="B149" s="192" t="str">
        <f>'Subst. dangereuses'!K12</f>
        <v>831</v>
      </c>
      <c r="C149" s="128">
        <f>'Subst. dangereuses'!H12</f>
        <v>0</v>
      </c>
      <c r="D149" s="259"/>
      <c r="E149" s="259"/>
      <c r="F149" s="128"/>
    </row>
    <row r="150" spans="2:6" ht="20.25" customHeight="1" x14ac:dyDescent="0.2">
      <c r="B150" s="192" t="str">
        <f>'Subst. dangereuses'!K13</f>
        <v>832</v>
      </c>
      <c r="C150" s="128">
        <f>'Subst. dangereuses'!H13</f>
        <v>0</v>
      </c>
      <c r="D150" s="259"/>
      <c r="E150" s="259"/>
      <c r="F150" s="128"/>
    </row>
    <row r="151" spans="2:6" ht="20.25" customHeight="1" x14ac:dyDescent="0.2">
      <c r="B151" s="192" t="str">
        <f>'Subst. dangereuses'!K14</f>
        <v>833</v>
      </c>
      <c r="C151" s="128">
        <f>'Subst. dangereuses'!H14</f>
        <v>0</v>
      </c>
      <c r="D151" s="259"/>
      <c r="E151" s="259"/>
      <c r="F151" s="128"/>
    </row>
    <row r="152" spans="2:6" ht="20.25" customHeight="1" x14ac:dyDescent="0.2">
      <c r="B152" s="192" t="str">
        <f>'Subst. dangereuses'!K15</f>
        <v>834</v>
      </c>
      <c r="C152" s="128">
        <f>'Subst. dangereuses'!H15</f>
        <v>0</v>
      </c>
      <c r="D152" s="259"/>
      <c r="E152" s="259"/>
      <c r="F152" s="128"/>
    </row>
    <row r="153" spans="2:6" ht="20.25" customHeight="1" x14ac:dyDescent="0.2">
      <c r="B153" s="192" t="str">
        <f>'Subst. dangereuses'!K16</f>
        <v>835</v>
      </c>
      <c r="C153" s="128">
        <f>'Subst. dangereuses'!H16</f>
        <v>0</v>
      </c>
      <c r="D153" s="259"/>
      <c r="E153" s="259"/>
      <c r="F153" s="128"/>
    </row>
    <row r="154" spans="2:6" ht="20.25" customHeight="1" x14ac:dyDescent="0.2">
      <c r="B154" s="192" t="str">
        <f>'Subst. dangereuses'!K17</f>
        <v>836</v>
      </c>
      <c r="C154" s="128">
        <f>'Subst. dangereuses'!H17</f>
        <v>0</v>
      </c>
      <c r="D154" s="259"/>
      <c r="E154" s="259"/>
      <c r="F154" s="128"/>
    </row>
    <row r="155" spans="2:6" ht="20.25" customHeight="1" x14ac:dyDescent="0.2">
      <c r="B155" s="192" t="str">
        <f>'Subst. dangereuses'!K19</f>
        <v>841</v>
      </c>
      <c r="C155" s="128">
        <f>'Subst. dangereuses'!H19</f>
        <v>0</v>
      </c>
      <c r="D155" s="259"/>
      <c r="E155" s="259"/>
      <c r="F155" s="128"/>
    </row>
    <row r="156" spans="2:6" ht="20.25" customHeight="1" x14ac:dyDescent="0.2">
      <c r="B156" s="192" t="str">
        <f>'Subst. dangereuses'!K20</f>
        <v>842</v>
      </c>
      <c r="C156" s="128">
        <f>'Subst. dangereuses'!H20</f>
        <v>0</v>
      </c>
      <c r="D156" s="259"/>
      <c r="E156" s="259"/>
      <c r="F156" s="128"/>
    </row>
    <row r="157" spans="2:6" ht="20.25" customHeight="1" x14ac:dyDescent="0.2">
      <c r="B157" s="192" t="str">
        <f>'Subst. dangereuses'!K22</f>
        <v>851</v>
      </c>
      <c r="C157" s="128">
        <f>'Subst. dangereuses'!H22</f>
        <v>0</v>
      </c>
      <c r="D157" s="259"/>
      <c r="E157" s="259"/>
      <c r="F157" s="128"/>
    </row>
    <row r="158" spans="2:6" ht="20.25" customHeight="1" x14ac:dyDescent="0.2">
      <c r="B158" s="192" t="str">
        <f>'Subst. dangereuses'!K23</f>
        <v>852</v>
      </c>
      <c r="C158" s="128">
        <f>'Subst. dangereuses'!H23</f>
        <v>0</v>
      </c>
      <c r="D158" s="259"/>
      <c r="E158" s="259"/>
      <c r="F158" s="128"/>
    </row>
    <row r="159" spans="2:6" ht="20.25" customHeight="1" x14ac:dyDescent="0.2">
      <c r="B159" s="192" t="str">
        <f>'Subst. dangereuses'!K25</f>
        <v>861</v>
      </c>
      <c r="C159" s="128">
        <f>'Subst. dangereuses'!H25</f>
        <v>0</v>
      </c>
      <c r="D159" s="259"/>
      <c r="E159" s="259"/>
      <c r="F159" s="128"/>
    </row>
    <row r="160" spans="2:6" ht="20.25" customHeight="1" x14ac:dyDescent="0.2">
      <c r="B160" s="192" t="str">
        <f>'Subst. dangereuses'!K26</f>
        <v>862</v>
      </c>
      <c r="C160" s="128">
        <f>'Subst. dangereuses'!H26</f>
        <v>0</v>
      </c>
      <c r="D160" s="259"/>
      <c r="E160" s="259"/>
      <c r="F160" s="128"/>
    </row>
    <row r="161" spans="2:6" ht="20.25" customHeight="1" x14ac:dyDescent="0.2">
      <c r="B161" s="192" t="str">
        <f>'Subst. dangereuses'!K28</f>
        <v>871</v>
      </c>
      <c r="C161" s="128">
        <f>'Subst. dangereuses'!H28</f>
        <v>0</v>
      </c>
      <c r="D161" s="259"/>
      <c r="E161" s="259"/>
      <c r="F161" s="128"/>
    </row>
    <row r="162" spans="2:6" ht="20.25" customHeight="1" x14ac:dyDescent="0.2">
      <c r="B162" s="192" t="str">
        <f>'Subst. dangereuses'!K30</f>
        <v>881</v>
      </c>
      <c r="C162" s="128">
        <f>'Subst. dangereuses'!H30</f>
        <v>0</v>
      </c>
      <c r="D162" s="259"/>
      <c r="E162" s="259"/>
      <c r="F162" s="128"/>
    </row>
    <row r="163" spans="2:6" ht="20.25" customHeight="1" x14ac:dyDescent="0.2">
      <c r="B163" s="192" t="str">
        <f>'Subst. dangereuses'!K32</f>
        <v>891</v>
      </c>
      <c r="C163" s="128">
        <f>'Subst. dangereuses'!H32</f>
        <v>0</v>
      </c>
      <c r="D163" s="259"/>
      <c r="E163" s="259"/>
      <c r="F163" s="128"/>
    </row>
    <row r="164" spans="2:6" ht="20.25" customHeight="1" x14ac:dyDescent="0.2">
      <c r="B164" s="192" t="str">
        <f>'Subst. dangereuses'!K34</f>
        <v>8101</v>
      </c>
      <c r="C164" s="128">
        <f>'Subst. dangereuses'!H34</f>
        <v>0</v>
      </c>
      <c r="D164" s="259"/>
      <c r="E164" s="259"/>
      <c r="F164" s="128"/>
    </row>
    <row r="165" spans="2:6" ht="20.25" customHeight="1" x14ac:dyDescent="0.2">
      <c r="B165" s="192" t="str">
        <f>'Subst. dangereuses'!K35</f>
        <v>8102</v>
      </c>
      <c r="C165" s="128">
        <f>'Subst. dangereuses'!H35</f>
        <v>0</v>
      </c>
      <c r="D165" s="259"/>
      <c r="E165" s="259"/>
      <c r="F165" s="128"/>
    </row>
    <row r="166" spans="2:6" ht="20.25" customHeight="1" x14ac:dyDescent="0.2">
      <c r="B166" s="192" t="str">
        <f>'Subst. dangereuses'!K36</f>
        <v>8106</v>
      </c>
      <c r="C166" s="128">
        <f>'Subst. dangereuses'!H36</f>
        <v>0</v>
      </c>
      <c r="D166" s="259"/>
      <c r="E166" s="259"/>
      <c r="F166" s="128"/>
    </row>
    <row r="167" spans="2:6" ht="20.25" customHeight="1" x14ac:dyDescent="0.2">
      <c r="B167" s="192" t="str">
        <f>'Subst. dangereuses'!K38</f>
        <v>8111</v>
      </c>
      <c r="C167" s="128">
        <f>'Subst. dangereuses'!H38</f>
        <v>0</v>
      </c>
      <c r="D167" s="259"/>
      <c r="E167" s="259"/>
      <c r="F167" s="128"/>
    </row>
    <row r="168" spans="2:6" ht="20.25" customHeight="1" x14ac:dyDescent="0.2">
      <c r="B168" s="192" t="str">
        <f>'Subst. dangereuses'!K39</f>
        <v>8112</v>
      </c>
      <c r="C168" s="128">
        <f>'Subst. dangereuses'!H39</f>
        <v>0</v>
      </c>
      <c r="D168" s="259"/>
      <c r="E168" s="259"/>
      <c r="F168" s="128"/>
    </row>
    <row r="169" spans="2:6" ht="20.25" customHeight="1" x14ac:dyDescent="0.2">
      <c r="B169" s="192" t="str">
        <f>'Subst. dangereuses'!K40</f>
        <v>8113</v>
      </c>
      <c r="C169" s="128">
        <f>'Subst. dangereuses'!H40</f>
        <v>0</v>
      </c>
      <c r="D169" s="259"/>
      <c r="E169" s="259"/>
      <c r="F169" s="128"/>
    </row>
    <row r="170" spans="2:6" ht="20.25" customHeight="1" x14ac:dyDescent="0.2">
      <c r="B170" s="192" t="str">
        <f>'Subst. dangereuses'!K42</f>
        <v>8121</v>
      </c>
      <c r="C170" s="128">
        <f>'Subst. dangereuses'!H42</f>
        <v>0</v>
      </c>
      <c r="D170" s="259"/>
      <c r="E170" s="259"/>
      <c r="F170" s="128"/>
    </row>
    <row r="171" spans="2:6" ht="20.25" customHeight="1" x14ac:dyDescent="0.2">
      <c r="B171" s="192" t="str">
        <f>'Subst. dangereuses'!K43</f>
        <v>8122</v>
      </c>
      <c r="C171" s="128">
        <f>'Subst. dangereuses'!H43</f>
        <v>0</v>
      </c>
      <c r="D171" s="259"/>
      <c r="E171" s="259"/>
      <c r="F171" s="128"/>
    </row>
    <row r="172" spans="2:6" ht="20.25" customHeight="1" x14ac:dyDescent="0.2">
      <c r="B172" s="192" t="str">
        <f>'Subst. dangereuses'!K44</f>
        <v>8123</v>
      </c>
      <c r="C172" s="128">
        <f>'Subst. dangereuses'!H44</f>
        <v>0</v>
      </c>
      <c r="D172" s="259"/>
      <c r="E172" s="259"/>
      <c r="F172" s="128"/>
    </row>
    <row r="173" spans="2:6" ht="20.25" customHeight="1" x14ac:dyDescent="0.2">
      <c r="B173" s="206" t="str">
        <f>'Subst. dangereuses'!K47</f>
        <v>9111</v>
      </c>
      <c r="C173" s="128">
        <f>'Subst. dangereuses'!H47</f>
        <v>0</v>
      </c>
      <c r="D173" s="259"/>
      <c r="E173" s="259"/>
      <c r="F173" s="128"/>
    </row>
    <row r="174" spans="2:6" ht="20.25" customHeight="1" x14ac:dyDescent="0.2">
      <c r="B174" s="206" t="str">
        <f>'Subst. dangereuses'!K48</f>
        <v>9112</v>
      </c>
      <c r="C174" s="128">
        <f>'Subst. dangereuses'!H48</f>
        <v>0</v>
      </c>
      <c r="D174" s="259"/>
      <c r="E174" s="259"/>
      <c r="F174" s="128"/>
    </row>
    <row r="175" spans="2:6" ht="20.25" customHeight="1" x14ac:dyDescent="0.2">
      <c r="B175" s="206" t="str">
        <f>'Subst. dangereuses'!K50</f>
        <v>921</v>
      </c>
      <c r="C175" s="128">
        <f>'Subst. dangereuses'!H50</f>
        <v>0</v>
      </c>
      <c r="D175" s="259"/>
      <c r="E175" s="259"/>
      <c r="F175" s="128"/>
    </row>
    <row r="176" spans="2:6" ht="20.25" customHeight="1" x14ac:dyDescent="0.2">
      <c r="B176" s="206" t="str">
        <f>'Subst. dangereuses'!K52</f>
        <v>9311</v>
      </c>
      <c r="C176" s="128">
        <f>'Subst. dangereuses'!H52</f>
        <v>0</v>
      </c>
      <c r="D176" s="259"/>
      <c r="E176" s="259"/>
      <c r="F176" s="128"/>
    </row>
    <row r="177" spans="2:6" ht="20.25" customHeight="1" x14ac:dyDescent="0.2">
      <c r="B177" s="206" t="str">
        <f>'Subst. dangereuses'!K54</f>
        <v>9411</v>
      </c>
      <c r="C177" s="128">
        <f>'Subst. dangereuses'!H54</f>
        <v>0</v>
      </c>
      <c r="D177" s="259"/>
      <c r="E177" s="259"/>
      <c r="F177" s="128"/>
    </row>
    <row r="178" spans="2:6" ht="20.25" customHeight="1" x14ac:dyDescent="0.2">
      <c r="B178" s="206" t="str">
        <f>'Subst. dangereuses'!K56</f>
        <v>9511</v>
      </c>
      <c r="C178" s="128">
        <f>'Subst. dangereuses'!H56</f>
        <v>0</v>
      </c>
      <c r="D178" s="259"/>
      <c r="E178" s="259"/>
      <c r="F178" s="128"/>
    </row>
    <row r="179" spans="2:6" ht="20.25" customHeight="1" x14ac:dyDescent="0.2">
      <c r="B179" s="206" t="str">
        <f>'Subst. dangereuses'!K57</f>
        <v>9512</v>
      </c>
      <c r="C179" s="128">
        <f>'Subst. dangereuses'!H57</f>
        <v>0</v>
      </c>
      <c r="D179" s="259"/>
      <c r="E179" s="259"/>
      <c r="F179" s="128"/>
    </row>
    <row r="180" spans="2:6" ht="20.25" customHeight="1" x14ac:dyDescent="0.2">
      <c r="B180" s="206" t="str">
        <f>'Subst. dangereuses'!K58</f>
        <v>9153</v>
      </c>
      <c r="C180" s="128">
        <f>'Subst. dangereuses'!H58</f>
        <v>0</v>
      </c>
      <c r="D180" s="259"/>
      <c r="E180" s="259"/>
      <c r="F180" s="128"/>
    </row>
    <row r="181" spans="2:6" ht="20.25" customHeight="1" x14ac:dyDescent="0.2">
      <c r="B181" s="206" t="str">
        <f>'Subst. dangereuses'!K60</f>
        <v>9154</v>
      </c>
      <c r="C181" s="128">
        <f>'Subst. dangereuses'!H60</f>
        <v>0</v>
      </c>
      <c r="D181" s="259"/>
      <c r="E181" s="259"/>
      <c r="F181" s="128"/>
    </row>
    <row r="182" spans="2:6" ht="20.25" customHeight="1" x14ac:dyDescent="0.2">
      <c r="B182" s="206" t="str">
        <f>'Subst. dangereuses'!K61</f>
        <v>9155</v>
      </c>
      <c r="C182" s="128">
        <f>'Subst. dangereuses'!H61</f>
        <v>0</v>
      </c>
      <c r="D182" s="259"/>
      <c r="E182" s="259"/>
      <c r="F182" s="128"/>
    </row>
    <row r="183" spans="2:6" ht="20.25" customHeight="1" x14ac:dyDescent="0.2">
      <c r="B183" s="206" t="str">
        <f>'Subst. dangereuses'!K62</f>
        <v>9156</v>
      </c>
      <c r="C183" s="128">
        <f>'Subst. dangereuses'!H62</f>
        <v>0</v>
      </c>
      <c r="D183" s="259"/>
      <c r="E183" s="259"/>
      <c r="F183" s="128"/>
    </row>
    <row r="184" spans="2:6" ht="20.25" customHeight="1" x14ac:dyDescent="0.2">
      <c r="B184" s="206" t="str">
        <f>'Subst. dangereuses'!K63</f>
        <v>9157</v>
      </c>
      <c r="C184" s="128">
        <f>'Subst. dangereuses'!H63</f>
        <v>0</v>
      </c>
      <c r="D184" s="259"/>
      <c r="E184" s="259"/>
      <c r="F184" s="128"/>
    </row>
    <row r="185" spans="2:6" ht="20.25" customHeight="1" x14ac:dyDescent="0.2">
      <c r="B185" s="206" t="str">
        <f>'Subst. dangereuses'!K64</f>
        <v>9158</v>
      </c>
      <c r="C185" s="128">
        <f>'Subst. dangereuses'!H64</f>
        <v>0</v>
      </c>
      <c r="D185" s="259"/>
      <c r="E185" s="259"/>
      <c r="F185" s="128"/>
    </row>
    <row r="186" spans="2:6" ht="20.25" customHeight="1" x14ac:dyDescent="0.2">
      <c r="B186" s="206" t="str">
        <f>'Subst. dangereuses'!K65</f>
        <v>9159</v>
      </c>
      <c r="C186" s="128">
        <f>'Subst. dangereuses'!H65</f>
        <v>0</v>
      </c>
      <c r="D186" s="259"/>
      <c r="E186" s="259"/>
      <c r="F186" s="128"/>
    </row>
    <row r="187" spans="2:6" ht="20.25" customHeight="1" x14ac:dyDescent="0.2">
      <c r="B187" s="206" t="str">
        <f>'Subst. dangereuses'!K66</f>
        <v>91510</v>
      </c>
      <c r="C187" s="128">
        <f>'Subst. dangereuses'!H66</f>
        <v>0</v>
      </c>
      <c r="D187" s="259"/>
      <c r="E187" s="259"/>
      <c r="F187" s="128"/>
    </row>
    <row r="188" spans="2:6" ht="20.25" customHeight="1" x14ac:dyDescent="0.2">
      <c r="B188" s="206" t="str">
        <f>'Subst. dangereuses'!K67</f>
        <v>91211</v>
      </c>
      <c r="C188" s="128">
        <f>'Subst. dangereuses'!H67</f>
        <v>0</v>
      </c>
      <c r="D188" s="259"/>
      <c r="E188" s="259"/>
      <c r="F188" s="128"/>
    </row>
    <row r="189" spans="2:6" ht="20.25" customHeight="1" x14ac:dyDescent="0.2">
      <c r="B189" s="206" t="str">
        <f>'Subst. dangereuses'!K69</f>
        <v>91212</v>
      </c>
      <c r="C189" s="128">
        <f>'Subst. dangereuses'!H69</f>
        <v>0</v>
      </c>
      <c r="D189" s="259"/>
      <c r="E189" s="259"/>
      <c r="F189" s="128"/>
    </row>
    <row r="190" spans="2:6" ht="20.25" customHeight="1" x14ac:dyDescent="0.2">
      <c r="B190" s="206" t="str">
        <f>'Subst. dangereuses'!K70</f>
        <v>91213</v>
      </c>
      <c r="C190" s="128">
        <f>'Subst. dangereuses'!H70</f>
        <v>0</v>
      </c>
      <c r="D190" s="259"/>
      <c r="E190" s="259"/>
      <c r="F190" s="128"/>
    </row>
    <row r="191" spans="2:6" ht="20.25" customHeight="1" x14ac:dyDescent="0.2">
      <c r="B191" s="206" t="str">
        <f>'Subst. dangereuses'!K71</f>
        <v>91214</v>
      </c>
      <c r="C191" s="128">
        <f>'Subst. dangereuses'!H71</f>
        <v>0</v>
      </c>
      <c r="D191" s="259"/>
      <c r="E191" s="259"/>
      <c r="F191" s="128"/>
    </row>
    <row r="192" spans="2:6" ht="20.25" customHeight="1" x14ac:dyDescent="0.2">
      <c r="B192" s="206" t="str">
        <f>'Subst. dangereuses'!K72</f>
        <v>91215</v>
      </c>
      <c r="C192" s="128">
        <f>'Subst. dangereuses'!H72</f>
        <v>0</v>
      </c>
      <c r="D192" s="259"/>
      <c r="E192" s="259"/>
      <c r="F192" s="128"/>
    </row>
    <row r="193" spans="2:6" ht="20.25" customHeight="1" x14ac:dyDescent="0.2">
      <c r="B193" s="206" t="str">
        <f>'Subst. dangereuses'!K73</f>
        <v>91216</v>
      </c>
      <c r="C193" s="128">
        <f>'Subst. dangereuses'!H73</f>
        <v>0</v>
      </c>
      <c r="D193" s="259"/>
      <c r="E193" s="259"/>
      <c r="F193" s="128"/>
    </row>
    <row r="194" spans="2:6" ht="20.25" customHeight="1" x14ac:dyDescent="0.2">
      <c r="B194" s="206" t="str">
        <f>'Subst. dangereuses'!K74</f>
        <v>91217</v>
      </c>
      <c r="C194" s="128">
        <f>'Subst. dangereuses'!H74</f>
        <v>0</v>
      </c>
      <c r="D194" s="259"/>
      <c r="E194" s="259"/>
      <c r="F194" s="128"/>
    </row>
    <row r="195" spans="2:6" ht="20.25" customHeight="1" x14ac:dyDescent="0.2">
      <c r="B195" s="206" t="str">
        <f>'Subst. dangereuses'!K75</f>
        <v>91218</v>
      </c>
      <c r="C195" s="128">
        <f>'Subst. dangereuses'!H75</f>
        <v>0</v>
      </c>
      <c r="D195" s="259"/>
      <c r="E195" s="259"/>
      <c r="F195" s="128"/>
    </row>
    <row r="196" spans="2:6" ht="20.25" customHeight="1" x14ac:dyDescent="0.2">
      <c r="B196" s="206" t="str">
        <f>'Subst. dangereuses'!K76</f>
        <v>91219</v>
      </c>
      <c r="C196" s="128">
        <f>'Subst. dangereuses'!H76</f>
        <v>0</v>
      </c>
      <c r="D196" s="259"/>
      <c r="E196" s="259"/>
      <c r="F196" s="128"/>
    </row>
    <row r="197" spans="2:6" ht="20.25" customHeight="1" x14ac:dyDescent="0.2">
      <c r="B197" s="206" t="str">
        <f>'Subst. dangereuses'!K77</f>
        <v>91220</v>
      </c>
      <c r="C197" s="128">
        <f>'Subst. dangereuses'!H77</f>
        <v>0</v>
      </c>
      <c r="D197" s="259"/>
      <c r="E197" s="259"/>
      <c r="F197" s="128"/>
    </row>
    <row r="198" spans="2:6" ht="20.25" customHeight="1" x14ac:dyDescent="0.2">
      <c r="B198" s="206" t="str">
        <f>'Subst. dangereuses'!K78</f>
        <v>91221</v>
      </c>
      <c r="C198" s="128">
        <f>'Subst. dangereuses'!H78</f>
        <v>0</v>
      </c>
      <c r="D198" s="259"/>
      <c r="E198" s="259"/>
      <c r="F198" s="128"/>
    </row>
    <row r="199" spans="2:6" ht="20.25" customHeight="1" x14ac:dyDescent="0.2">
      <c r="B199" s="206" t="str">
        <f>'Subst. dangereuses'!K79</f>
        <v>91222</v>
      </c>
      <c r="C199" s="128">
        <f>'Subst. dangereuses'!H79</f>
        <v>0</v>
      </c>
      <c r="D199" s="259"/>
      <c r="E199" s="259"/>
      <c r="F199" s="128"/>
    </row>
    <row r="200" spans="2:6" ht="20.25" customHeight="1" x14ac:dyDescent="0.2">
      <c r="B200" s="206" t="str">
        <f>'Subst. dangereuses'!K80</f>
        <v>91223</v>
      </c>
      <c r="C200" s="128">
        <f>'Subst. dangereuses'!H80</f>
        <v>0</v>
      </c>
      <c r="D200" s="259"/>
      <c r="E200" s="259"/>
      <c r="F200" s="128"/>
    </row>
    <row r="201" spans="2:6" ht="20.25" customHeight="1" x14ac:dyDescent="0.2">
      <c r="B201" s="206" t="str">
        <f>'Subst. dangereuses'!K81</f>
        <v>91224</v>
      </c>
      <c r="C201" s="128">
        <f>'Subst. dangereuses'!H81</f>
        <v>0</v>
      </c>
      <c r="D201" s="259"/>
      <c r="E201" s="259"/>
      <c r="F201" s="128"/>
    </row>
    <row r="202" spans="2:6" ht="20.25" customHeight="1" x14ac:dyDescent="0.2">
      <c r="B202" s="206" t="str">
        <f>'Subst. dangereuses'!K82</f>
        <v>91225</v>
      </c>
      <c r="C202" s="128">
        <f>'Subst. dangereuses'!H82</f>
        <v>0</v>
      </c>
      <c r="D202" s="259"/>
      <c r="E202" s="259"/>
      <c r="F202" s="128"/>
    </row>
    <row r="203" spans="2:6" ht="20.25" customHeight="1" x14ac:dyDescent="0.2">
      <c r="B203" s="206" t="str">
        <f>'Subst. dangereuses'!K83</f>
        <v>91226</v>
      </c>
      <c r="C203" s="128">
        <f>'Subst. dangereuses'!H83</f>
        <v>0</v>
      </c>
      <c r="D203" s="259"/>
      <c r="E203" s="259"/>
      <c r="F203" s="128"/>
    </row>
    <row r="204" spans="2:6" ht="20.25" customHeight="1" x14ac:dyDescent="0.2">
      <c r="B204" s="206" t="str">
        <f>'Subst. dangereuses'!K84</f>
        <v>91227</v>
      </c>
      <c r="C204" s="128">
        <f>'Subst. dangereuses'!H84</f>
        <v>0</v>
      </c>
      <c r="D204" s="259"/>
      <c r="E204" s="259"/>
      <c r="F204" s="128"/>
    </row>
    <row r="205" spans="2:6" ht="20.25" customHeight="1" x14ac:dyDescent="0.2">
      <c r="B205" s="206" t="str">
        <f>'Subst. dangereuses'!K85</f>
        <v>91228</v>
      </c>
      <c r="C205" s="128">
        <f>'Subst. dangereuses'!H85</f>
        <v>0</v>
      </c>
      <c r="D205" s="259"/>
      <c r="E205" s="259"/>
      <c r="F205" s="128"/>
    </row>
    <row r="206" spans="2:6" ht="20.25" customHeight="1" x14ac:dyDescent="0.2">
      <c r="B206" s="206" t="str">
        <f>'Subst. dangereuses'!K86</f>
        <v>91229</v>
      </c>
      <c r="C206" s="128">
        <f>'Subst. dangereuses'!H86</f>
        <v>0</v>
      </c>
      <c r="D206" s="259"/>
      <c r="E206" s="259"/>
      <c r="F206" s="128"/>
    </row>
    <row r="207" spans="2:6" ht="20.25" customHeight="1" x14ac:dyDescent="0.2">
      <c r="B207" s="206" t="str">
        <f>'Subst. dangereuses'!K87</f>
        <v>91230</v>
      </c>
      <c r="C207" s="128">
        <f>'Subst. dangereuses'!H87</f>
        <v>0</v>
      </c>
      <c r="D207" s="259"/>
      <c r="E207" s="259"/>
      <c r="F207" s="128"/>
    </row>
    <row r="208" spans="2:6" ht="20.25" customHeight="1" x14ac:dyDescent="0.2">
      <c r="B208" s="206" t="str">
        <f>'Subst. dangereuses'!K88</f>
        <v>91231</v>
      </c>
      <c r="C208" s="128">
        <f>'Subst. dangereuses'!H88</f>
        <v>0</v>
      </c>
      <c r="D208" s="259"/>
      <c r="E208" s="259"/>
      <c r="F208" s="128"/>
    </row>
    <row r="209" spans="2:6" ht="20.25" customHeight="1" x14ac:dyDescent="0.2">
      <c r="B209" s="206" t="str">
        <f>'Subst. dangereuses'!K89</f>
        <v>91232</v>
      </c>
      <c r="C209" s="128">
        <f>'Subst. dangereuses'!H89</f>
        <v>0</v>
      </c>
      <c r="D209" s="259"/>
      <c r="E209" s="259"/>
      <c r="F209" s="128"/>
    </row>
    <row r="210" spans="2:6" ht="20.25" customHeight="1" x14ac:dyDescent="0.2">
      <c r="B210" s="206" t="str">
        <f>'Subst. dangereuses'!K90</f>
        <v>91233</v>
      </c>
      <c r="C210" s="128">
        <f>'Subst. dangereuses'!H90</f>
        <v>0</v>
      </c>
      <c r="D210" s="259"/>
      <c r="E210" s="259"/>
      <c r="F210" s="128"/>
    </row>
    <row r="211" spans="2:6" ht="20.25" customHeight="1" x14ac:dyDescent="0.2">
      <c r="B211" s="206" t="str">
        <f>'Subst. dangereuses'!K91</f>
        <v>91234</v>
      </c>
      <c r="C211" s="128">
        <f>'Subst. dangereuses'!H91</f>
        <v>0</v>
      </c>
      <c r="D211" s="259"/>
      <c r="E211" s="259"/>
      <c r="F211" s="128"/>
    </row>
    <row r="212" spans="2:6" ht="20.25" customHeight="1" x14ac:dyDescent="0.2">
      <c r="B212" s="206" t="str">
        <f>'Subst. dangereuses'!K92</f>
        <v>91235</v>
      </c>
      <c r="C212" s="128">
        <f>'Subst. dangereuses'!H92</f>
        <v>0</v>
      </c>
      <c r="D212" s="259"/>
      <c r="E212" s="259"/>
      <c r="F212" s="128"/>
    </row>
    <row r="213" spans="2:6" ht="20.25" customHeight="1" x14ac:dyDescent="0.2">
      <c r="B213" s="206" t="str">
        <f>'Subst. dangereuses'!K93</f>
        <v>91236</v>
      </c>
      <c r="C213" s="128">
        <f>'Subst. dangereuses'!H93</f>
        <v>0</v>
      </c>
      <c r="D213" s="259"/>
      <c r="E213" s="259"/>
      <c r="F213" s="128"/>
    </row>
    <row r="214" spans="2:6" ht="20.25" customHeight="1" x14ac:dyDescent="0.2">
      <c r="B214" s="206" t="str">
        <f>'Subst. dangereuses'!K94</f>
        <v>91237</v>
      </c>
      <c r="C214" s="128">
        <f>'Subst. dangereuses'!H94</f>
        <v>0</v>
      </c>
      <c r="D214" s="259"/>
      <c r="E214" s="259"/>
      <c r="F214" s="128"/>
    </row>
    <row r="215" spans="2:6" ht="20.25" customHeight="1" x14ac:dyDescent="0.2">
      <c r="B215" s="206" t="str">
        <f>'Subst. dangereuses'!K95</f>
        <v>91238</v>
      </c>
      <c r="C215" s="128">
        <f>'Subst. dangereuses'!H95</f>
        <v>0</v>
      </c>
      <c r="D215" s="259"/>
      <c r="E215" s="259"/>
      <c r="F215" s="128"/>
    </row>
    <row r="216" spans="2:6" ht="20.25" customHeight="1" x14ac:dyDescent="0.2">
      <c r="B216" s="206" t="str">
        <f>'Subst. dangereuses'!K97</f>
        <v>91239</v>
      </c>
      <c r="C216" s="128">
        <f>'Subst. dangereuses'!H97</f>
        <v>0</v>
      </c>
      <c r="D216" s="259"/>
      <c r="E216" s="259"/>
      <c r="F216" s="128"/>
    </row>
    <row r="217" spans="2:6" ht="20.25" customHeight="1" x14ac:dyDescent="0.2">
      <c r="B217" s="206" t="str">
        <f>'Subst. dangereuses'!K98</f>
        <v>91240</v>
      </c>
      <c r="C217" s="128">
        <f>'Subst. dangereuses'!H98</f>
        <v>0</v>
      </c>
      <c r="D217" s="259"/>
      <c r="E217" s="259"/>
      <c r="F217" s="128"/>
    </row>
    <row r="218" spans="2:6" ht="20.25" customHeight="1" x14ac:dyDescent="0.2">
      <c r="B218" s="206" t="str">
        <f>'Subst. dangereuses'!K99</f>
        <v>91241</v>
      </c>
      <c r="C218" s="128">
        <f>'Subst. dangereuses'!H99</f>
        <v>0</v>
      </c>
      <c r="D218" s="259"/>
      <c r="E218" s="259"/>
      <c r="F218" s="128"/>
    </row>
    <row r="219" spans="2:6" ht="20.25" customHeight="1" x14ac:dyDescent="0.2">
      <c r="B219" s="206" t="str">
        <f>'Subst. dangereuses'!K101</f>
        <v>91242</v>
      </c>
      <c r="C219" s="128">
        <f>'Subst. dangereuses'!H101</f>
        <v>0</v>
      </c>
      <c r="D219" s="259"/>
      <c r="E219" s="259"/>
      <c r="F219" s="128"/>
    </row>
    <row r="220" spans="2:6" ht="20.25" customHeight="1" x14ac:dyDescent="0.2">
      <c r="B220" s="206" t="str">
        <f>'Subst. dangereuses'!K102</f>
        <v>91243</v>
      </c>
      <c r="C220" s="128">
        <f>'Subst. dangereuses'!H102</f>
        <v>0</v>
      </c>
      <c r="D220" s="259"/>
      <c r="E220" s="259"/>
      <c r="F220" s="128"/>
    </row>
    <row r="221" spans="2:6" ht="20.25" customHeight="1" x14ac:dyDescent="0.2">
      <c r="B221" s="206" t="str">
        <f>'Subst. dangereuses'!K103</f>
        <v>91244</v>
      </c>
      <c r="C221" s="128">
        <f>'Subst. dangereuses'!H103</f>
        <v>0</v>
      </c>
      <c r="D221" s="259"/>
      <c r="E221" s="259"/>
      <c r="F221" s="128"/>
    </row>
    <row r="222" spans="2:6" ht="20.25" customHeight="1" x14ac:dyDescent="0.2">
      <c r="B222" s="206" t="str">
        <f>'Subst. dangereuses'!K104</f>
        <v>91245</v>
      </c>
      <c r="C222" s="128">
        <f>'Subst. dangereuses'!H104</f>
        <v>0</v>
      </c>
      <c r="D222" s="259"/>
      <c r="E222" s="259"/>
      <c r="F222" s="128"/>
    </row>
    <row r="223" spans="2:6" ht="20.25" customHeight="1" x14ac:dyDescent="0.2">
      <c r="B223" s="206" t="str">
        <f>'Subst. dangereuses'!K106</f>
        <v>91246</v>
      </c>
      <c r="C223" s="128">
        <f>'Subst. dangereuses'!H106</f>
        <v>0</v>
      </c>
      <c r="D223" s="259"/>
      <c r="E223" s="259"/>
      <c r="F223" s="128"/>
    </row>
    <row r="224" spans="2:6" ht="20.25" customHeight="1" x14ac:dyDescent="0.2">
      <c r="B224" s="206" t="str">
        <f>'Subst. dangereuses'!K107</f>
        <v>91247</v>
      </c>
      <c r="C224" s="128">
        <f>'Subst. dangereuses'!H107</f>
        <v>0</v>
      </c>
      <c r="D224" s="259"/>
      <c r="E224" s="259"/>
      <c r="F224" s="128"/>
    </row>
    <row r="225" spans="2:6" ht="20.25" customHeight="1" x14ac:dyDescent="0.2">
      <c r="B225" s="206" t="str">
        <f>'Subst. dangereuses'!K108</f>
        <v>91248</v>
      </c>
      <c r="C225" s="128">
        <f>'Subst. dangereuses'!H108</f>
        <v>0</v>
      </c>
      <c r="D225" s="259"/>
      <c r="E225" s="259"/>
      <c r="F225" s="128"/>
    </row>
    <row r="226" spans="2:6" ht="20.25" customHeight="1" x14ac:dyDescent="0.2">
      <c r="B226" s="206" t="str">
        <f>'Subst. dangereuses'!K109</f>
        <v>91249</v>
      </c>
      <c r="C226" s="128">
        <f>'Subst. dangereuses'!H109</f>
        <v>0</v>
      </c>
      <c r="D226" s="259"/>
      <c r="E226" s="259"/>
      <c r="F226" s="128"/>
    </row>
    <row r="227" spans="2:6" ht="20.25" customHeight="1" x14ac:dyDescent="0.2">
      <c r="B227" s="206" t="str">
        <f>'Subst. dangereuses'!K110</f>
        <v>91250</v>
      </c>
      <c r="C227" s="128">
        <f>'Subst. dangereuses'!H110</f>
        <v>0</v>
      </c>
      <c r="D227" s="259"/>
      <c r="E227" s="259"/>
      <c r="F227" s="128"/>
    </row>
    <row r="228" spans="2:6" ht="20.25" customHeight="1" x14ac:dyDescent="0.2">
      <c r="B228" s="186" t="str">
        <f>'Med exp'!B3</f>
        <v>I.1</v>
      </c>
      <c r="C228" s="128">
        <f>'Med exp'!E3</f>
        <v>0</v>
      </c>
      <c r="D228" s="260"/>
      <c r="E228" s="260"/>
      <c r="F228" s="128"/>
    </row>
    <row r="229" spans="2:6" ht="20.25" customHeight="1" x14ac:dyDescent="0.2">
      <c r="B229" s="186" t="str">
        <f>'Med exp'!B4</f>
        <v>I.2</v>
      </c>
      <c r="C229" s="128">
        <f>'Med exp'!E4</f>
        <v>0</v>
      </c>
      <c r="D229" s="260"/>
      <c r="E229" s="260"/>
      <c r="F229" s="128"/>
    </row>
    <row r="230" spans="2:6" ht="20.25" customHeight="1" x14ac:dyDescent="0.2">
      <c r="B230" s="186" t="str">
        <f>'Med exp'!B5</f>
        <v>I.3</v>
      </c>
      <c r="C230" s="128">
        <f>'Med exp'!E5</f>
        <v>0</v>
      </c>
      <c r="D230" s="260"/>
      <c r="E230" s="260"/>
      <c r="F230" s="128"/>
    </row>
    <row r="231" spans="2:6" ht="20.25" customHeight="1" x14ac:dyDescent="0.2">
      <c r="B231" s="186" t="str">
        <f>'Med exp'!B6</f>
        <v>I.4</v>
      </c>
      <c r="C231" s="128">
        <f>'Med exp'!E6</f>
        <v>0</v>
      </c>
      <c r="D231" s="260"/>
      <c r="E231" s="260"/>
      <c r="F231" s="128"/>
    </row>
    <row r="232" spans="2:6" ht="20.25" customHeight="1" x14ac:dyDescent="0.2">
      <c r="B232" s="186" t="str">
        <f>'Med exp'!B7</f>
        <v>I.5</v>
      </c>
      <c r="C232" s="128">
        <f>'Med exp'!E7</f>
        <v>0</v>
      </c>
      <c r="D232" s="260"/>
      <c r="E232" s="260"/>
      <c r="F232" s="128"/>
    </row>
    <row r="233" spans="2:6" ht="20.25" customHeight="1" x14ac:dyDescent="0.2">
      <c r="B233" s="186" t="str">
        <f>'Med exp'!B8</f>
        <v>I.6</v>
      </c>
      <c r="C233" s="128">
        <f>'Med exp'!E8</f>
        <v>0</v>
      </c>
      <c r="D233" s="260"/>
      <c r="E233" s="260"/>
      <c r="F233" s="128"/>
    </row>
    <row r="234" spans="2:6" ht="20.25" customHeight="1" x14ac:dyDescent="0.2">
      <c r="B234" s="186" t="str">
        <f>'Med exp'!B9</f>
        <v>I.7</v>
      </c>
      <c r="C234" s="128">
        <f>'Med exp'!E9</f>
        <v>0</v>
      </c>
      <c r="D234" s="260"/>
      <c r="E234" s="260"/>
      <c r="F234" s="128"/>
    </row>
    <row r="235" spans="2:6" ht="20.25" customHeight="1" x14ac:dyDescent="0.2">
      <c r="B235" s="186" t="str">
        <f>'Med exp'!B10</f>
        <v>I.8</v>
      </c>
      <c r="C235" s="128">
        <f>'Med exp'!E10</f>
        <v>0</v>
      </c>
      <c r="D235" s="260"/>
      <c r="E235" s="260"/>
      <c r="F235" s="128"/>
    </row>
    <row r="236" spans="2:6" ht="20.25" customHeight="1" x14ac:dyDescent="0.2">
      <c r="B236" s="186" t="str">
        <f>'Med exp'!B11</f>
        <v>I.9</v>
      </c>
      <c r="C236" s="128">
        <f>'Med exp'!E11</f>
        <v>0</v>
      </c>
      <c r="D236" s="260"/>
      <c r="E236" s="260"/>
      <c r="F236" s="128"/>
    </row>
    <row r="237" spans="2:6" ht="20.25" customHeight="1" x14ac:dyDescent="0.2">
      <c r="B237" s="186" t="str">
        <f>'Med exp'!B12</f>
        <v>I.10</v>
      </c>
      <c r="C237" s="128">
        <f>'Med exp'!E12</f>
        <v>0</v>
      </c>
      <c r="D237" s="260"/>
      <c r="E237" s="260"/>
      <c r="F237" s="128"/>
    </row>
    <row r="238" spans="2:6" ht="20.25" customHeight="1" x14ac:dyDescent="0.2">
      <c r="B238" s="186" t="str">
        <f>'Med exp'!B13</f>
        <v>I.11</v>
      </c>
      <c r="C238" s="128">
        <f>'Med exp'!E13</f>
        <v>0</v>
      </c>
      <c r="D238" s="260"/>
      <c r="E238" s="260"/>
      <c r="F238" s="128"/>
    </row>
    <row r="239" spans="2:6" ht="20.25" customHeight="1" x14ac:dyDescent="0.2">
      <c r="B239" s="186" t="str">
        <f>'Med exp'!B14</f>
        <v>I.12</v>
      </c>
      <c r="C239" s="128">
        <f>'Med exp'!E14</f>
        <v>0</v>
      </c>
      <c r="D239" s="260"/>
      <c r="E239" s="260"/>
      <c r="F239" s="128"/>
    </row>
    <row r="240" spans="2:6" ht="20.25" customHeight="1" x14ac:dyDescent="0.2">
      <c r="B240" s="186" t="str">
        <f>'Med exp'!B15</f>
        <v>I.13</v>
      </c>
      <c r="C240" s="128">
        <f>'Med exp'!E15</f>
        <v>0</v>
      </c>
      <c r="D240" s="260"/>
      <c r="E240" s="260"/>
      <c r="F240" s="128"/>
    </row>
    <row r="241" spans="2:8" ht="20.25" customHeight="1" x14ac:dyDescent="0.2">
      <c r="B241" s="186" t="str">
        <f>'Med exp'!B16</f>
        <v>I.14</v>
      </c>
      <c r="C241" s="128">
        <f>'Med exp'!E16</f>
        <v>0</v>
      </c>
      <c r="D241" s="260"/>
      <c r="E241" s="260"/>
      <c r="F241" s="128"/>
    </row>
    <row r="242" spans="2:8" ht="20.25" customHeight="1" x14ac:dyDescent="0.2">
      <c r="B242" s="197"/>
      <c r="C242" s="198" t="s">
        <v>536</v>
      </c>
      <c r="D242" s="68" t="s">
        <v>199</v>
      </c>
      <c r="E242" s="68" t="s">
        <v>215</v>
      </c>
      <c r="F242" s="104"/>
      <c r="G242" s="32" t="s">
        <v>192</v>
      </c>
    </row>
    <row r="243" spans="2:8" ht="27" customHeight="1" x14ac:dyDescent="0.2">
      <c r="B243" s="199"/>
      <c r="C243" s="200" t="s">
        <v>536</v>
      </c>
      <c r="D243" s="226"/>
      <c r="E243" s="227"/>
      <c r="F243" s="104"/>
      <c r="G243" s="32" t="s">
        <v>192</v>
      </c>
      <c r="H243" s="38" t="str">
        <f>IF($D$243=H4,"F",IF($D$243=H5,"FR",IF($D$243=H6,"D",IF($D$243=H7,"DI",""))))</f>
        <v/>
      </c>
    </row>
  </sheetData>
  <sheetProtection formatRows="0" selectLockedCells="1" sort="0" autoFilter="0"/>
  <autoFilter ref="B3:F243"/>
  <mergeCells count="3">
    <mergeCell ref="B1:C1"/>
    <mergeCell ref="D1:E1"/>
    <mergeCell ref="B2:C2"/>
  </mergeCells>
  <phoneticPr fontId="21" type="noConversion"/>
  <conditionalFormatting sqref="F3:G3 F244:G1048576 G242:G243 G126:G224 G4:G120">
    <cfRule type="cellIs" dxfId="50" priority="145" stopIfTrue="1" operator="equal">
      <formula>"A"</formula>
    </cfRule>
    <cfRule type="cellIs" dxfId="49" priority="146" stopIfTrue="1" operator="equal">
      <formula>"NC"</formula>
    </cfRule>
    <cfRule type="cellIs" dxfId="48" priority="147" stopIfTrue="1" operator="equal">
      <formula>"NR"</formula>
    </cfRule>
  </conditionalFormatting>
  <conditionalFormatting sqref="C242">
    <cfRule type="cellIs" dxfId="47" priority="139" stopIfTrue="1" operator="equal">
      <formula>"A"</formula>
    </cfRule>
    <cfRule type="cellIs" dxfId="46" priority="140" stopIfTrue="1" operator="equal">
      <formula>"NC"</formula>
    </cfRule>
    <cfRule type="cellIs" dxfId="45" priority="141" stopIfTrue="1" operator="equal">
      <formula>"NR"</formula>
    </cfRule>
  </conditionalFormatting>
  <conditionalFormatting sqref="G228">
    <cfRule type="cellIs" dxfId="44" priority="106" stopIfTrue="1" operator="equal">
      <formula>"A"</formula>
    </cfRule>
    <cfRule type="cellIs" dxfId="43" priority="107" stopIfTrue="1" operator="equal">
      <formula>"NC"</formula>
    </cfRule>
    <cfRule type="cellIs" dxfId="42" priority="108" stopIfTrue="1" operator="equal">
      <formula>"NR"</formula>
    </cfRule>
  </conditionalFormatting>
  <conditionalFormatting sqref="G229:G241">
    <cfRule type="cellIs" dxfId="41" priority="103" stopIfTrue="1" operator="equal">
      <formula>"A"</formula>
    </cfRule>
    <cfRule type="cellIs" dxfId="40" priority="104" stopIfTrue="1" operator="equal">
      <formula>"NC"</formula>
    </cfRule>
    <cfRule type="cellIs" dxfId="39" priority="105" stopIfTrue="1" operator="equal">
      <formula>"NR"</formula>
    </cfRule>
  </conditionalFormatting>
  <conditionalFormatting sqref="G124:G125">
    <cfRule type="cellIs" dxfId="38" priority="100" stopIfTrue="1" operator="equal">
      <formula>"A"</formula>
    </cfRule>
    <cfRule type="cellIs" dxfId="37" priority="101" stopIfTrue="1" operator="equal">
      <formula>"NC"</formula>
    </cfRule>
    <cfRule type="cellIs" dxfId="36" priority="102" stopIfTrue="1" operator="equal">
      <formula>"NR"</formula>
    </cfRule>
  </conditionalFormatting>
  <conditionalFormatting sqref="C124:C224 F5:F241 C4:C120">
    <cfRule type="expression" dxfId="35" priority="85">
      <formula>C4="E Critique"</formula>
    </cfRule>
    <cfRule type="expression" dxfId="34" priority="86">
      <formula>C4="E Majeur"</formula>
    </cfRule>
    <cfRule type="expression" dxfId="33" priority="87">
      <formula>C4="Ecart"</formula>
    </cfRule>
    <cfRule type="expression" dxfId="32" priority="88">
      <formula>C4="Non renseigné"</formula>
    </cfRule>
    <cfRule type="expression" dxfId="31" priority="89">
      <formula>C4="Rem."</formula>
    </cfRule>
    <cfRule type="expression" dxfId="30" priority="90">
      <formula>C4="Satisfaisant"</formula>
    </cfRule>
  </conditionalFormatting>
  <conditionalFormatting sqref="C228:C241">
    <cfRule type="expression" dxfId="29" priority="79">
      <formula>C228="E Critique"</formula>
    </cfRule>
    <cfRule type="expression" dxfId="28" priority="80">
      <formula>C228="E Majeur"</formula>
    </cfRule>
    <cfRule type="expression" dxfId="27" priority="81">
      <formula>C228="E"</formula>
    </cfRule>
    <cfRule type="expression" dxfId="26" priority="82">
      <formula>C228="Non renseigné"</formula>
    </cfRule>
    <cfRule type="expression" dxfId="25" priority="83">
      <formula>C228="Rem."</formula>
    </cfRule>
    <cfRule type="expression" dxfId="24" priority="84">
      <formula>C228="Satisfaisant"</formula>
    </cfRule>
  </conditionalFormatting>
  <conditionalFormatting sqref="F4">
    <cfRule type="expression" dxfId="23" priority="73">
      <formula>F4="E Critique"</formula>
    </cfRule>
    <cfRule type="expression" dxfId="22" priority="74">
      <formula>F4="E Majeur"</formula>
    </cfRule>
    <cfRule type="expression" dxfId="21" priority="75">
      <formula>F4="Ecart"</formula>
    </cfRule>
    <cfRule type="expression" dxfId="20" priority="76">
      <formula>F4="Non renseigné"</formula>
    </cfRule>
    <cfRule type="expression" dxfId="19" priority="77">
      <formula>F4="Rem."</formula>
    </cfRule>
    <cfRule type="expression" dxfId="18" priority="78">
      <formula>F4="Satisfaisant"</formula>
    </cfRule>
  </conditionalFormatting>
  <conditionalFormatting sqref="G121:G123">
    <cfRule type="cellIs" dxfId="17" priority="64" stopIfTrue="1" operator="equal">
      <formula>"A"</formula>
    </cfRule>
    <cfRule type="cellIs" dxfId="16" priority="65" stopIfTrue="1" operator="equal">
      <formula>"NC"</formula>
    </cfRule>
    <cfRule type="cellIs" dxfId="15" priority="66" stopIfTrue="1" operator="equal">
      <formula>"NR"</formula>
    </cfRule>
  </conditionalFormatting>
  <conditionalFormatting sqref="C121:C123">
    <cfRule type="expression" dxfId="14" priority="58">
      <formula>C121="E Critique"</formula>
    </cfRule>
    <cfRule type="expression" dxfId="13" priority="59">
      <formula>C121="E Majeur"</formula>
    </cfRule>
    <cfRule type="expression" dxfId="12" priority="60">
      <formula>C121="E"</formula>
    </cfRule>
    <cfRule type="expression" dxfId="11" priority="61">
      <formula>C121="Non renseigné"</formula>
    </cfRule>
    <cfRule type="expression" dxfId="10" priority="62">
      <formula>C121="Rem."</formula>
    </cfRule>
    <cfRule type="expression" dxfId="9" priority="63">
      <formula>C121="Satisfaisant"</formula>
    </cfRule>
  </conditionalFormatting>
  <conditionalFormatting sqref="G225:G227">
    <cfRule type="cellIs" dxfId="8" priority="19" stopIfTrue="1" operator="equal">
      <formula>"A"</formula>
    </cfRule>
    <cfRule type="cellIs" dxfId="7" priority="20" stopIfTrue="1" operator="equal">
      <formula>"NC"</formula>
    </cfRule>
    <cfRule type="cellIs" dxfId="6" priority="21" stopIfTrue="1" operator="equal">
      <formula>"NR"</formula>
    </cfRule>
  </conditionalFormatting>
  <conditionalFormatting sqref="C225:C227">
    <cfRule type="expression" dxfId="5" priority="13">
      <formula>C225="E Critique"</formula>
    </cfRule>
    <cfRule type="expression" dxfId="4" priority="14">
      <formula>C225="E Majeur"</formula>
    </cfRule>
    <cfRule type="expression" dxfId="3" priority="15">
      <formula>C225="E"</formula>
    </cfRule>
    <cfRule type="expression" dxfId="2" priority="16">
      <formula>C225="Non renseigné"</formula>
    </cfRule>
    <cfRule type="expression" dxfId="1" priority="17">
      <formula>C225="Rem."</formula>
    </cfRule>
    <cfRule type="expression" dxfId="0" priority="18">
      <formula>C225="Satisfaisant"</formula>
    </cfRule>
  </conditionalFormatting>
  <dataValidations count="2">
    <dataValidation type="list" allowBlank="1" showInputMessage="1" showErrorMessage="1" sqref="D243">
      <formula1>$H$4:$H$7</formula1>
    </dataValidation>
    <dataValidation type="list" allowBlank="1" showInputMessage="1" showErrorMessage="1" sqref="F242">
      <formula1>$H$3:$M$3</formula1>
    </dataValidation>
  </dataValidations>
  <pageMargins left="0.17" right="0.16" top="0.56999999999999995" bottom="0.62" header="0.41" footer="0.16"/>
  <pageSetup paperSize="9" scale="97" fitToHeight="0" orientation="landscape" r:id="rId1"/>
  <headerFooter alignWithMargins="0">
    <oddHeader>&amp;R&amp;F</oddHeader>
    <oddFooter>&amp;LDemande d'autorisation de création,
de modification ou de transfert&amp;C&amp;8FR/PUI/709 - version 5
Applicable le : 1 juin 2010&amp;R&amp;8page &amp;P sur &amp;N</oddFooter>
  </headerFooter>
  <rowBreaks count="5" manualBreakCount="5">
    <brk id="142" min="1" max="5" man="1"/>
    <brk id="167" min="1" max="5" man="1"/>
    <brk id="192" min="1" max="5" man="1"/>
    <brk id="217" min="1" max="5" man="1"/>
    <brk id="227" min="1" max="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Liste!$A$1:$A$7</xm:f>
          </x14:formula1>
          <xm:sqref>F4:F241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0">
    <tabColor rgb="FFFF66FF"/>
  </sheetPr>
  <dimension ref="A1:G53"/>
  <sheetViews>
    <sheetView view="pageBreakPreview" zoomScale="150" zoomScaleNormal="100" zoomScaleSheetLayoutView="150" workbookViewId="0">
      <selection activeCell="A38" sqref="A38:G54"/>
    </sheetView>
  </sheetViews>
  <sheetFormatPr baseColWidth="10" defaultRowHeight="14.25" x14ac:dyDescent="0.2"/>
  <cols>
    <col min="1" max="1" width="15.28515625" style="10" customWidth="1"/>
    <col min="2" max="2" width="13.5703125" style="9" customWidth="1"/>
    <col min="3" max="3" width="14" style="9" customWidth="1"/>
    <col min="4" max="4" width="14.140625" style="9" customWidth="1"/>
    <col min="5" max="16384" width="11.42578125" style="9"/>
  </cols>
  <sheetData>
    <row r="1" spans="1:7" s="8" customFormat="1" x14ac:dyDescent="0.2">
      <c r="A1" s="438" t="str">
        <f>"CONCLUSIONS FINALES - N° de mission : "&amp;Renseignements!B10</f>
        <v>CONCLUSIONS FINALES - N° de mission : M</v>
      </c>
      <c r="B1" s="277"/>
      <c r="C1" s="277"/>
      <c r="D1" s="277"/>
      <c r="E1" s="277"/>
      <c r="F1" s="277"/>
      <c r="G1" s="277"/>
    </row>
    <row r="2" spans="1:7" x14ac:dyDescent="0.2">
      <c r="A2" s="79" t="s">
        <v>187</v>
      </c>
      <c r="B2" s="443" t="str">
        <f>IF(Renseignements!B19="","",Renseignements!B19)</f>
        <v/>
      </c>
      <c r="C2" s="443"/>
      <c r="D2" s="443"/>
      <c r="E2" s="443"/>
      <c r="F2" s="443"/>
      <c r="G2" s="443"/>
    </row>
    <row r="3" spans="1:7" x14ac:dyDescent="0.2">
      <c r="A3" s="449" t="s">
        <v>188</v>
      </c>
      <c r="B3" s="461" t="str">
        <f>IF(Renseignements!B20="","",Renseignements!B20&amp;" - "&amp;Renseignements!B21&amp;" - "&amp;Renseignements!B22)</f>
        <v/>
      </c>
      <c r="C3" s="462"/>
      <c r="D3" s="462"/>
      <c r="E3" s="462"/>
      <c r="F3" s="462"/>
      <c r="G3" s="463"/>
    </row>
    <row r="4" spans="1:7" x14ac:dyDescent="0.2">
      <c r="A4" s="294"/>
      <c r="B4" s="359"/>
      <c r="C4" s="294"/>
      <c r="D4" s="294"/>
      <c r="E4" s="294"/>
      <c r="F4" s="294"/>
      <c r="G4" s="295"/>
    </row>
    <row r="5" spans="1:7" x14ac:dyDescent="0.2">
      <c r="A5" s="444" t="s">
        <v>204</v>
      </c>
      <c r="B5" s="392" t="str">
        <f>Renseignements!B36&amp;" "</f>
        <v xml:space="preserve">Demande de renouvellement d'autorisation concernant :     </v>
      </c>
      <c r="C5" s="392"/>
      <c r="D5" s="392"/>
      <c r="E5" s="392"/>
      <c r="F5" s="392"/>
      <c r="G5" s="392"/>
    </row>
    <row r="6" spans="1:7" ht="77.25" customHeight="1" x14ac:dyDescent="0.2">
      <c r="A6" s="445"/>
      <c r="B6" s="392"/>
      <c r="C6" s="392"/>
      <c r="D6" s="392"/>
      <c r="E6" s="392"/>
      <c r="F6" s="392"/>
      <c r="G6" s="392"/>
    </row>
    <row r="7" spans="1:7" ht="57.75" customHeight="1" x14ac:dyDescent="0.2">
      <c r="A7" s="126" t="s">
        <v>289</v>
      </c>
      <c r="B7" s="450" t="str">
        <f>IF(Renseignements!B41="","",Renseignements!B41)</f>
        <v/>
      </c>
      <c r="C7" s="451"/>
      <c r="D7" s="126" t="s">
        <v>290</v>
      </c>
      <c r="E7" s="392" t="str">
        <f>IF(Renseignements!B42="","",Renseignements!B42)</f>
        <v/>
      </c>
      <c r="F7" s="352"/>
      <c r="G7" s="352"/>
    </row>
    <row r="8" spans="1:7" x14ac:dyDescent="0.2">
      <c r="A8" s="62"/>
      <c r="B8" s="121"/>
      <c r="C8" s="70"/>
      <c r="D8" s="70"/>
      <c r="E8" s="70"/>
      <c r="F8" s="70"/>
      <c r="G8" s="70"/>
    </row>
    <row r="9" spans="1:7" x14ac:dyDescent="0.2">
      <c r="A9" s="444" t="s">
        <v>205</v>
      </c>
      <c r="B9" s="445"/>
      <c r="C9" s="446" t="str">
        <f>IF(Renseignements!B35="","",Renseignements!B35)</f>
        <v/>
      </c>
      <c r="D9" s="446"/>
      <c r="E9" s="446"/>
      <c r="F9" s="446"/>
      <c r="G9" s="446"/>
    </row>
    <row r="10" spans="1:7" x14ac:dyDescent="0.2">
      <c r="A10" s="452" t="s">
        <v>206</v>
      </c>
      <c r="B10" s="453"/>
      <c r="C10" s="454" t="str">
        <f>IF('Conclusions intermédiaires'!B55="","",'Conclusions intermédiaires'!B55)</f>
        <v/>
      </c>
      <c r="D10" s="454"/>
      <c r="E10" s="454"/>
      <c r="F10" s="454"/>
      <c r="G10" s="454"/>
    </row>
    <row r="11" spans="1:7" ht="24.75" customHeight="1" x14ac:dyDescent="0.2">
      <c r="A11" s="444" t="s">
        <v>208</v>
      </c>
      <c r="B11" s="445"/>
      <c r="C11" s="446" t="str">
        <f>IF(Réponses!D2="","",Réponses!D2)</f>
        <v/>
      </c>
      <c r="D11" s="446"/>
      <c r="E11" s="446"/>
      <c r="F11" s="446"/>
      <c r="G11" s="446"/>
    </row>
    <row r="12" spans="1:7" x14ac:dyDescent="0.2">
      <c r="A12" s="444" t="s">
        <v>215</v>
      </c>
      <c r="B12" s="445"/>
      <c r="C12" s="446" t="str">
        <f>IF(Réponses!E243="","",Réponses!E243)</f>
        <v/>
      </c>
      <c r="D12" s="446"/>
      <c r="E12" s="446"/>
      <c r="F12" s="446"/>
      <c r="G12" s="446"/>
    </row>
    <row r="13" spans="1:7" x14ac:dyDescent="0.2">
      <c r="A13" s="67"/>
      <c r="B13" s="62"/>
      <c r="C13" s="73"/>
      <c r="D13" s="74"/>
      <c r="E13" s="74"/>
      <c r="F13" s="74"/>
      <c r="G13" s="74"/>
    </row>
    <row r="14" spans="1:7" ht="50.25" customHeight="1" x14ac:dyDescent="0.2">
      <c r="A14" s="439"/>
      <c r="B14" s="439"/>
      <c r="C14" s="439"/>
      <c r="D14" s="439"/>
      <c r="E14" s="439"/>
      <c r="F14" s="439"/>
      <c r="G14" s="439"/>
    </row>
    <row r="15" spans="1:7" ht="60.75" customHeight="1" x14ac:dyDescent="0.2">
      <c r="A15" s="439" t="s">
        <v>220</v>
      </c>
      <c r="B15" s="440"/>
      <c r="C15" s="440"/>
      <c r="D15" s="440"/>
      <c r="E15" s="440"/>
      <c r="F15" s="440"/>
      <c r="G15" s="440"/>
    </row>
    <row r="16" spans="1:7" ht="14.25" customHeight="1" x14ac:dyDescent="0.2">
      <c r="A16" s="439" t="s">
        <v>210</v>
      </c>
      <c r="B16" s="440"/>
      <c r="C16" s="440"/>
      <c r="D16" s="440"/>
      <c r="E16" s="440"/>
      <c r="F16" s="440"/>
      <c r="G16" s="440"/>
    </row>
    <row r="17" spans="1:7" ht="20.25" customHeight="1" x14ac:dyDescent="0.2">
      <c r="A17" s="271" t="str">
        <f>IF(Réponses!H243="F",Liste!C29,IF(Réponses!H243="FR",Liste!C30,IF(Réponses!H243="DI",Liste!C31,IF(Réponses!H243="D",Liste!C32,""))))</f>
        <v/>
      </c>
      <c r="B17" s="272"/>
      <c r="C17" s="272"/>
      <c r="D17" s="272"/>
      <c r="E17" s="272"/>
      <c r="F17" s="272"/>
      <c r="G17" s="272"/>
    </row>
    <row r="18" spans="1:7" ht="20.25" customHeight="1" x14ac:dyDescent="0.2">
      <c r="A18" s="75"/>
      <c r="B18" s="76"/>
      <c r="C18" s="76"/>
      <c r="D18" s="76"/>
      <c r="E18" s="76"/>
      <c r="F18" s="76"/>
      <c r="G18" s="76"/>
    </row>
    <row r="19" spans="1:7" ht="26.25" customHeight="1" x14ac:dyDescent="0.2">
      <c r="A19" s="69" t="s">
        <v>207</v>
      </c>
      <c r="B19" s="433"/>
      <c r="C19" s="433"/>
      <c r="D19" s="433"/>
      <c r="E19" s="433"/>
      <c r="F19" s="76"/>
      <c r="G19" s="76"/>
    </row>
    <row r="20" spans="1:7" ht="21.75" customHeight="1" x14ac:dyDescent="0.2">
      <c r="A20" s="434" t="str">
        <f>'Conclusions intermédiaires'!A56</f>
        <v>Le pharmacien inspecteur de santé publique</v>
      </c>
      <c r="B20" s="396"/>
      <c r="C20" s="396"/>
      <c r="D20" s="396"/>
      <c r="E20" s="396"/>
      <c r="F20" s="396"/>
      <c r="G20" s="396"/>
    </row>
    <row r="21" spans="1:7" ht="21.75" customHeight="1" x14ac:dyDescent="0.2">
      <c r="A21" s="435"/>
      <c r="B21" s="272"/>
      <c r="C21" s="272"/>
      <c r="D21" s="272"/>
      <c r="E21" s="272"/>
      <c r="F21" s="272"/>
      <c r="G21" s="272"/>
    </row>
    <row r="22" spans="1:7" ht="21.75" customHeight="1" x14ac:dyDescent="0.2">
      <c r="A22" s="435"/>
      <c r="B22" s="272"/>
      <c r="C22" s="272"/>
      <c r="D22" s="272"/>
      <c r="E22" s="272"/>
      <c r="F22" s="272"/>
      <c r="G22" s="272"/>
    </row>
    <row r="23" spans="1:7" x14ac:dyDescent="0.2">
      <c r="A23" s="435"/>
      <c r="B23" s="272"/>
      <c r="C23" s="272"/>
      <c r="D23" s="272"/>
      <c r="E23" s="272"/>
      <c r="F23" s="272"/>
      <c r="G23" s="272"/>
    </row>
    <row r="24" spans="1:7" x14ac:dyDescent="0.2">
      <c r="A24" s="435"/>
      <c r="B24" s="272"/>
      <c r="C24" s="272"/>
      <c r="D24" s="272"/>
      <c r="E24" s="272"/>
      <c r="F24" s="272"/>
      <c r="G24" s="272"/>
    </row>
    <row r="25" spans="1:7" x14ac:dyDescent="0.2">
      <c r="A25" s="434" t="str">
        <f>IF('Conclusions intermédiaires'!A60="","",'Conclusions intermédiaires'!A60)</f>
        <v xml:space="preserve"> - </v>
      </c>
      <c r="B25" s="396"/>
      <c r="C25" s="396"/>
      <c r="D25" s="396"/>
      <c r="E25" s="396"/>
      <c r="F25" s="396"/>
      <c r="G25" s="396"/>
    </row>
    <row r="26" spans="1:7" ht="11.25" customHeight="1" x14ac:dyDescent="0.2">
      <c r="A26" s="271"/>
      <c r="B26" s="277"/>
      <c r="C26" s="277"/>
      <c r="D26" s="277"/>
      <c r="E26" s="277"/>
      <c r="F26" s="277"/>
      <c r="G26" s="277"/>
    </row>
    <row r="27" spans="1:7" ht="35.25" customHeight="1" x14ac:dyDescent="0.2">
      <c r="A27" s="272" t="s">
        <v>285</v>
      </c>
      <c r="B27" s="272"/>
      <c r="C27" s="272"/>
      <c r="D27" s="272"/>
      <c r="E27" s="272"/>
      <c r="F27" s="272"/>
      <c r="G27" s="272"/>
    </row>
    <row r="28" spans="1:7" ht="26.25" customHeight="1" x14ac:dyDescent="0.2">
      <c r="A28" s="447" t="s">
        <v>221</v>
      </c>
      <c r="B28" s="448"/>
      <c r="C28" s="448"/>
      <c r="D28" s="448"/>
      <c r="E28" s="448"/>
      <c r="F28" s="448"/>
      <c r="G28" s="448"/>
    </row>
    <row r="29" spans="1:7" ht="20.25" customHeight="1" x14ac:dyDescent="0.2">
      <c r="A29" s="455" t="str">
        <f>IF(Renseignements!B44="","",Renseignements!B44)</f>
        <v/>
      </c>
      <c r="B29" s="456"/>
      <c r="C29" s="456"/>
      <c r="D29" s="456"/>
      <c r="E29" s="456"/>
      <c r="F29" s="456"/>
      <c r="G29" s="456"/>
    </row>
    <row r="30" spans="1:7" ht="26.25" customHeight="1" x14ac:dyDescent="0.2">
      <c r="A30" s="447" t="s">
        <v>230</v>
      </c>
      <c r="B30" s="448"/>
      <c r="C30" s="448"/>
      <c r="D30" s="448"/>
      <c r="E30" s="448"/>
      <c r="F30" s="448"/>
      <c r="G30" s="448"/>
    </row>
    <row r="31" spans="1:7" ht="20.25" customHeight="1" x14ac:dyDescent="0.2">
      <c r="A31" s="455" t="str">
        <f>IF(Renseignements!B49="","",Renseignements!B49)</f>
        <v/>
      </c>
      <c r="B31" s="456"/>
      <c r="C31" s="456"/>
      <c r="D31" s="456"/>
      <c r="E31" s="456"/>
      <c r="F31" s="456"/>
      <c r="G31" s="456"/>
    </row>
    <row r="32" spans="1:7" ht="20.25" customHeight="1" x14ac:dyDescent="0.2">
      <c r="A32" s="441" t="s">
        <v>262</v>
      </c>
      <c r="B32" s="442"/>
      <c r="C32" s="442"/>
      <c r="D32" s="442"/>
      <c r="E32" s="442"/>
      <c r="F32" s="442"/>
      <c r="G32" s="442"/>
    </row>
    <row r="33" spans="1:7" ht="25.5" customHeight="1" x14ac:dyDescent="0.2">
      <c r="A33" s="457" t="s">
        <v>263</v>
      </c>
      <c r="B33" s="458"/>
      <c r="C33" s="458"/>
      <c r="D33" s="78" t="s">
        <v>222</v>
      </c>
      <c r="E33" s="436" t="s">
        <v>223</v>
      </c>
      <c r="F33" s="432"/>
      <c r="G33" s="432"/>
    </row>
    <row r="34" spans="1:7" ht="27" customHeight="1" x14ac:dyDescent="0.2">
      <c r="A34" s="467" t="s">
        <v>252</v>
      </c>
      <c r="B34" s="445"/>
      <c r="C34" s="445"/>
      <c r="D34" s="77" t="str">
        <f>IF(Renseignements!B72="","",Renseignements!B72)</f>
        <v/>
      </c>
      <c r="E34" s="437"/>
      <c r="F34" s="369"/>
      <c r="G34" s="315"/>
    </row>
    <row r="35" spans="1:7" ht="23.25" customHeight="1" x14ac:dyDescent="0.2">
      <c r="A35" s="467" t="s">
        <v>253</v>
      </c>
      <c r="B35" s="445"/>
      <c r="C35" s="445"/>
      <c r="D35" s="77" t="str">
        <f>IF(Renseignements!B73="","",Renseignements!B73)</f>
        <v/>
      </c>
      <c r="E35" s="437"/>
      <c r="F35" s="369"/>
      <c r="G35" s="315"/>
    </row>
    <row r="36" spans="1:7" ht="20.25" customHeight="1" x14ac:dyDescent="0.2">
      <c r="A36" s="466" t="s">
        <v>254</v>
      </c>
      <c r="B36" s="432"/>
      <c r="C36" s="432"/>
      <c r="D36" s="77" t="str">
        <f>IF(Renseignements!B76="","",Renseignements!B76)</f>
        <v/>
      </c>
      <c r="E36" s="437"/>
      <c r="F36" s="369"/>
      <c r="G36" s="315"/>
    </row>
    <row r="37" spans="1:7" ht="27.75" customHeight="1" x14ac:dyDescent="0.2">
      <c r="A37" s="466" t="s">
        <v>255</v>
      </c>
      <c r="B37" s="432"/>
      <c r="C37" s="432"/>
      <c r="D37" s="77" t="str">
        <f>IF(Renseignements!B77="","",Renseignements!B77)</f>
        <v/>
      </c>
      <c r="E37" s="437"/>
      <c r="F37" s="369"/>
      <c r="G37" s="315"/>
    </row>
    <row r="38" spans="1:7" ht="37.5" customHeight="1" x14ac:dyDescent="0.2">
      <c r="A38" s="466" t="s">
        <v>256</v>
      </c>
      <c r="B38" s="432"/>
      <c r="C38" s="432"/>
      <c r="D38" s="77" t="str">
        <f>IF(Renseignements!B78="","",Renseignements!B78)</f>
        <v/>
      </c>
      <c r="E38" s="437"/>
      <c r="F38" s="369"/>
      <c r="G38" s="315"/>
    </row>
    <row r="39" spans="1:7" ht="27" customHeight="1" x14ac:dyDescent="0.2">
      <c r="A39" s="466" t="s">
        <v>257</v>
      </c>
      <c r="B39" s="432"/>
      <c r="C39" s="432"/>
      <c r="D39" s="77" t="str">
        <f>IF(Renseignements!B79="","",Renseignements!B79)</f>
        <v/>
      </c>
      <c r="E39" s="437"/>
      <c r="F39" s="369"/>
      <c r="G39" s="315"/>
    </row>
    <row r="40" spans="1:7" ht="26.25" customHeight="1" x14ac:dyDescent="0.2">
      <c r="A40" s="466" t="s">
        <v>258</v>
      </c>
      <c r="B40" s="432"/>
      <c r="C40" s="432"/>
      <c r="D40" s="77" t="str">
        <f>IF(Renseignements!B80="","",Renseignements!B80)</f>
        <v/>
      </c>
      <c r="E40" s="437"/>
      <c r="F40" s="369"/>
      <c r="G40" s="315"/>
    </row>
    <row r="41" spans="1:7" ht="26.25" customHeight="1" x14ac:dyDescent="0.2">
      <c r="A41" s="466" t="s">
        <v>259</v>
      </c>
      <c r="B41" s="432"/>
      <c r="C41" s="432"/>
      <c r="D41" s="77" t="str">
        <f>IF(Renseignements!B81="","",Renseignements!B81)</f>
        <v/>
      </c>
      <c r="E41" s="437"/>
      <c r="F41" s="369"/>
      <c r="G41" s="315"/>
    </row>
    <row r="42" spans="1:7" ht="26.25" customHeight="1" x14ac:dyDescent="0.2">
      <c r="A42" s="466" t="s">
        <v>260</v>
      </c>
      <c r="B42" s="432"/>
      <c r="C42" s="432"/>
      <c r="D42" s="77" t="str">
        <f>IF(Renseignements!B82="","",Renseignements!B82)</f>
        <v/>
      </c>
      <c r="E42" s="437"/>
      <c r="F42" s="369"/>
      <c r="G42" s="315"/>
    </row>
    <row r="43" spans="1:7" ht="25.5" customHeight="1" x14ac:dyDescent="0.2">
      <c r="A43" s="466" t="s">
        <v>261</v>
      </c>
      <c r="B43" s="432"/>
      <c r="C43" s="432"/>
      <c r="D43" s="77" t="str">
        <f>IF(Renseignements!B83="","",Renseignements!B83)</f>
        <v/>
      </c>
      <c r="E43" s="437" t="str">
        <f>IF(Renseignements!C83="","",Renseignements!C83)</f>
        <v/>
      </c>
      <c r="F43" s="369"/>
      <c r="G43" s="315"/>
    </row>
    <row r="44" spans="1:7" ht="24" customHeight="1" x14ac:dyDescent="0.2">
      <c r="A44" s="431" t="s">
        <v>249</v>
      </c>
      <c r="B44" s="432"/>
      <c r="C44" s="432"/>
      <c r="D44" s="432"/>
      <c r="E44" s="430" t="str">
        <f>IF(Renseignements!B50="","",Renseignements!B50)</f>
        <v/>
      </c>
      <c r="F44" s="430"/>
      <c r="G44" s="430"/>
    </row>
    <row r="45" spans="1:7" ht="25.5" customHeight="1" x14ac:dyDescent="0.2">
      <c r="A45" s="431" t="s">
        <v>224</v>
      </c>
      <c r="B45" s="432"/>
      <c r="C45" s="432"/>
      <c r="D45" s="432"/>
      <c r="E45" s="430" t="str">
        <f>IF(Renseignements!B51="","",Renseignements!B51)</f>
        <v/>
      </c>
      <c r="F45" s="430"/>
      <c r="G45" s="430"/>
    </row>
    <row r="46" spans="1:7" ht="25.5" customHeight="1" x14ac:dyDescent="0.2">
      <c r="A46" s="431" t="s">
        <v>225</v>
      </c>
      <c r="B46" s="432"/>
      <c r="C46" s="432"/>
      <c r="D46" s="432"/>
      <c r="E46" s="430" t="str">
        <f>IF(Renseignements!B52="","",Renseignements!B52)</f>
        <v/>
      </c>
      <c r="F46" s="430"/>
      <c r="G46" s="430"/>
    </row>
    <row r="47" spans="1:7" ht="25.5" customHeight="1" x14ac:dyDescent="0.2">
      <c r="A47" s="431" t="s">
        <v>226</v>
      </c>
      <c r="B47" s="432"/>
      <c r="C47" s="432"/>
      <c r="D47" s="432"/>
      <c r="E47" s="430" t="str">
        <f>IF(Renseignements!C87="","",Renseignements!C87)</f>
        <v/>
      </c>
      <c r="F47" s="430"/>
      <c r="G47" s="430"/>
    </row>
    <row r="48" spans="1:7" ht="41.25" customHeight="1" x14ac:dyDescent="0.2">
      <c r="A48" s="431" t="s">
        <v>227</v>
      </c>
      <c r="B48" s="432"/>
      <c r="C48" s="432"/>
      <c r="D48" s="432"/>
      <c r="E48" s="430" t="str">
        <f>IF(Renseignements!C88="","",Renseignements!C88)</f>
        <v/>
      </c>
      <c r="F48" s="430"/>
      <c r="G48" s="430"/>
    </row>
    <row r="49" spans="1:7" ht="25.5" customHeight="1" x14ac:dyDescent="0.2">
      <c r="A49" s="431" t="s">
        <v>228</v>
      </c>
      <c r="B49" s="432"/>
      <c r="C49" s="432"/>
      <c r="D49" s="432"/>
      <c r="E49" s="430" t="str">
        <f>IF(Renseignements!C89="","",Renseignements!C89)</f>
        <v/>
      </c>
      <c r="F49" s="430"/>
      <c r="G49" s="430"/>
    </row>
    <row r="50" spans="1:7" ht="25.5" customHeight="1" x14ac:dyDescent="0.2">
      <c r="A50" s="427" t="s">
        <v>272</v>
      </c>
      <c r="B50" s="428"/>
      <c r="C50" s="428"/>
      <c r="D50" s="429"/>
      <c r="E50" s="430" t="str">
        <f>IF(Renseignements!C84="","",Renseignements!C84)</f>
        <v/>
      </c>
      <c r="F50" s="430"/>
      <c r="G50" s="430"/>
    </row>
    <row r="51" spans="1:7" ht="25.5" customHeight="1" x14ac:dyDescent="0.2">
      <c r="A51" s="427" t="s">
        <v>273</v>
      </c>
      <c r="B51" s="428"/>
      <c r="C51" s="428"/>
      <c r="D51" s="429"/>
      <c r="E51" s="430" t="str">
        <f>IF(Renseignements!C85="","",Renseignements!C85)</f>
        <v/>
      </c>
      <c r="F51" s="430"/>
      <c r="G51" s="430"/>
    </row>
    <row r="52" spans="1:7" x14ac:dyDescent="0.2">
      <c r="A52" s="464" t="s">
        <v>229</v>
      </c>
      <c r="B52" s="465"/>
      <c r="C52" s="465"/>
      <c r="D52" s="465"/>
      <c r="E52" s="465"/>
      <c r="F52" s="465"/>
      <c r="G52" s="459">
        <f>Renseignements!B91</f>
        <v>0</v>
      </c>
    </row>
    <row r="53" spans="1:7" x14ac:dyDescent="0.2">
      <c r="G53" s="460"/>
    </row>
  </sheetData>
  <sheetProtection sheet="1" objects="1" scenarios="1" formatRows="0" selectLockedCells="1"/>
  <mergeCells count="74">
    <mergeCell ref="E46:G46"/>
    <mergeCell ref="G52:G53"/>
    <mergeCell ref="B3:G4"/>
    <mergeCell ref="A52:F52"/>
    <mergeCell ref="A36:C36"/>
    <mergeCell ref="A38:C38"/>
    <mergeCell ref="A37:C37"/>
    <mergeCell ref="E37:G37"/>
    <mergeCell ref="A43:C43"/>
    <mergeCell ref="A41:C41"/>
    <mergeCell ref="A39:C39"/>
    <mergeCell ref="A40:C40"/>
    <mergeCell ref="A42:C42"/>
    <mergeCell ref="E39:G39"/>
    <mergeCell ref="A34:C34"/>
    <mergeCell ref="A35:C35"/>
    <mergeCell ref="E34:G34"/>
    <mergeCell ref="E35:G35"/>
    <mergeCell ref="C9:G9"/>
    <mergeCell ref="A10:B10"/>
    <mergeCell ref="C10:G10"/>
    <mergeCell ref="C11:G11"/>
    <mergeCell ref="A11:B11"/>
    <mergeCell ref="A31:G31"/>
    <mergeCell ref="A30:G30"/>
    <mergeCell ref="A33:C33"/>
    <mergeCell ref="A29:G29"/>
    <mergeCell ref="A5:A6"/>
    <mergeCell ref="B5:G6"/>
    <mergeCell ref="A9:B9"/>
    <mergeCell ref="A3:A4"/>
    <mergeCell ref="B7:C7"/>
    <mergeCell ref="E7:G7"/>
    <mergeCell ref="E42:G42"/>
    <mergeCell ref="E43:G43"/>
    <mergeCell ref="A45:D45"/>
    <mergeCell ref="E45:G45"/>
    <mergeCell ref="A1:G1"/>
    <mergeCell ref="A16:G16"/>
    <mergeCell ref="A15:G15"/>
    <mergeCell ref="A32:G32"/>
    <mergeCell ref="A26:G26"/>
    <mergeCell ref="A17:G17"/>
    <mergeCell ref="A14:G14"/>
    <mergeCell ref="B2:G2"/>
    <mergeCell ref="A12:B12"/>
    <mergeCell ref="C12:G12"/>
    <mergeCell ref="A27:G27"/>
    <mergeCell ref="A28:G28"/>
    <mergeCell ref="A46:D46"/>
    <mergeCell ref="E47:G47"/>
    <mergeCell ref="B19:E19"/>
    <mergeCell ref="A20:G20"/>
    <mergeCell ref="A21:G21"/>
    <mergeCell ref="A22:G22"/>
    <mergeCell ref="A23:G23"/>
    <mergeCell ref="A24:G24"/>
    <mergeCell ref="A25:G25"/>
    <mergeCell ref="E33:G33"/>
    <mergeCell ref="E36:G36"/>
    <mergeCell ref="E38:G38"/>
    <mergeCell ref="A44:D44"/>
    <mergeCell ref="E44:G44"/>
    <mergeCell ref="E40:G40"/>
    <mergeCell ref="E41:G41"/>
    <mergeCell ref="A50:D50"/>
    <mergeCell ref="A51:D51"/>
    <mergeCell ref="E50:G50"/>
    <mergeCell ref="E51:G51"/>
    <mergeCell ref="A47:D47"/>
    <mergeCell ref="A48:D48"/>
    <mergeCell ref="E48:G48"/>
    <mergeCell ref="A49:D49"/>
    <mergeCell ref="E49:G49"/>
  </mergeCells>
  <phoneticPr fontId="21" type="noConversion"/>
  <printOptions horizontalCentered="1"/>
  <pageMargins left="0.63" right="0.59" top="0.98425196850393704" bottom="0.98425196850393704" header="0.51181102362204722" footer="0.51181102362204722"/>
  <pageSetup paperSize="9" scale="99" orientation="portrait" horizontalDpi="1200" verticalDpi="1200" r:id="rId1"/>
  <headerFooter alignWithMargins="0">
    <oddHeader>&amp;R&amp;F</oddHeader>
    <oddFooter>&amp;LDemande d'autorisation de création,
de modification ou de transfert&amp;C&amp;8FR/PUI/709 - Version 5
Applicable le : 1 juin 2010&amp;R&amp;8Page &amp;N</oddFooter>
  </headerFooter>
  <rowBreaks count="1" manualBreakCount="1">
    <brk id="26" max="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H58"/>
  <sheetViews>
    <sheetView showGridLines="0" tabSelected="1" topLeftCell="A19" workbookViewId="0">
      <selection activeCell="E62" sqref="E62"/>
    </sheetView>
  </sheetViews>
  <sheetFormatPr baseColWidth="10" defaultRowHeight="12.75" x14ac:dyDescent="0.2"/>
  <cols>
    <col min="1" max="1" width="13.7109375" style="219" customWidth="1"/>
    <col min="2" max="16384" width="11.42578125" style="219"/>
  </cols>
  <sheetData>
    <row r="1" spans="1:8" ht="25.5" customHeight="1" x14ac:dyDescent="0.2">
      <c r="C1" s="288" t="s">
        <v>722</v>
      </c>
      <c r="D1" s="288"/>
      <c r="E1" s="288"/>
      <c r="F1" s="288"/>
    </row>
    <row r="3" spans="1:8" x14ac:dyDescent="0.2">
      <c r="A3" s="289" t="s">
        <v>723</v>
      </c>
      <c r="B3" s="289"/>
      <c r="C3" s="289"/>
      <c r="D3" s="289"/>
      <c r="E3" s="289"/>
      <c r="F3" s="289"/>
      <c r="G3" s="289"/>
      <c r="H3" s="289"/>
    </row>
    <row r="4" spans="1:8" x14ac:dyDescent="0.2">
      <c r="A4" s="289"/>
      <c r="B4" s="289"/>
      <c r="C4" s="289"/>
      <c r="D4" s="289"/>
      <c r="E4" s="289"/>
      <c r="F4" s="289"/>
      <c r="G4" s="289"/>
      <c r="H4" s="289"/>
    </row>
    <row r="5" spans="1:8" x14ac:dyDescent="0.2">
      <c r="A5" s="289"/>
      <c r="B5" s="289"/>
      <c r="C5" s="289"/>
      <c r="D5" s="289"/>
      <c r="E5" s="289"/>
      <c r="F5" s="289"/>
      <c r="G5" s="289"/>
      <c r="H5" s="289"/>
    </row>
    <row r="6" spans="1:8" x14ac:dyDescent="0.2">
      <c r="A6" s="205"/>
      <c r="B6" s="205"/>
      <c r="C6" s="205"/>
      <c r="D6" s="205"/>
      <c r="E6" s="205"/>
      <c r="F6" s="205"/>
      <c r="G6" s="205"/>
      <c r="H6" s="205"/>
    </row>
    <row r="7" spans="1:8" x14ac:dyDescent="0.2">
      <c r="A7" s="272" t="s">
        <v>724</v>
      </c>
      <c r="B7" s="277"/>
      <c r="C7" s="277"/>
      <c r="D7" s="277"/>
      <c r="E7" s="277"/>
      <c r="F7" s="290" t="s">
        <v>772</v>
      </c>
      <c r="G7" s="291" t="s">
        <v>232</v>
      </c>
      <c r="H7" s="292" t="s">
        <v>233</v>
      </c>
    </row>
    <row r="8" spans="1:8" x14ac:dyDescent="0.2">
      <c r="A8" s="277"/>
      <c r="B8" s="277"/>
      <c r="C8" s="277"/>
      <c r="D8" s="277"/>
      <c r="E8" s="277"/>
      <c r="F8" s="290"/>
      <c r="G8" s="291"/>
      <c r="H8" s="292"/>
    </row>
    <row r="10" spans="1:8" x14ac:dyDescent="0.2">
      <c r="A10" s="272" t="s">
        <v>725</v>
      </c>
      <c r="B10" s="277"/>
      <c r="C10" s="277"/>
      <c r="D10" s="277"/>
      <c r="E10" s="277"/>
      <c r="F10" s="277"/>
      <c r="G10" s="277"/>
      <c r="H10" s="277"/>
    </row>
    <row r="11" spans="1:8" x14ac:dyDescent="0.2">
      <c r="A11" s="277"/>
      <c r="B11" s="277"/>
      <c r="C11" s="277"/>
      <c r="D11" s="277"/>
      <c r="E11" s="277"/>
      <c r="F11" s="277"/>
      <c r="G11" s="277"/>
      <c r="H11" s="277"/>
    </row>
    <row r="12" spans="1:8" x14ac:dyDescent="0.2">
      <c r="A12" s="277"/>
      <c r="B12" s="277"/>
      <c r="C12" s="277"/>
      <c r="D12" s="277"/>
      <c r="E12" s="277"/>
      <c r="F12" s="277"/>
      <c r="G12" s="277"/>
      <c r="H12" s="277"/>
    </row>
    <row r="13" spans="1:8" x14ac:dyDescent="0.2">
      <c r="A13" s="277"/>
      <c r="B13" s="277"/>
      <c r="C13" s="277"/>
      <c r="D13" s="277"/>
      <c r="E13" s="277"/>
      <c r="F13" s="277"/>
      <c r="G13" s="277"/>
      <c r="H13" s="277"/>
    </row>
    <row r="14" spans="1:8" x14ac:dyDescent="0.2">
      <c r="A14" s="282" t="s">
        <v>234</v>
      </c>
      <c r="B14" s="272" t="s">
        <v>726</v>
      </c>
      <c r="C14" s="277"/>
      <c r="D14" s="277"/>
      <c r="E14" s="277"/>
      <c r="F14" s="277"/>
      <c r="G14" s="277"/>
      <c r="H14" s="277"/>
    </row>
    <row r="15" spans="1:8" x14ac:dyDescent="0.2">
      <c r="A15" s="282"/>
      <c r="B15" s="277"/>
      <c r="C15" s="277"/>
      <c r="D15" s="277"/>
      <c r="E15" s="277"/>
      <c r="F15" s="277"/>
      <c r="G15" s="277"/>
      <c r="H15" s="277"/>
    </row>
    <row r="16" spans="1:8" x14ac:dyDescent="0.2">
      <c r="A16" s="283" t="s">
        <v>118</v>
      </c>
      <c r="B16" s="272" t="s">
        <v>727</v>
      </c>
      <c r="C16" s="277"/>
      <c r="D16" s="277"/>
      <c r="E16" s="277"/>
      <c r="F16" s="277"/>
      <c r="G16" s="277"/>
      <c r="H16" s="277"/>
    </row>
    <row r="17" spans="1:8" x14ac:dyDescent="0.2">
      <c r="A17" s="283"/>
      <c r="B17" s="277"/>
      <c r="C17" s="277"/>
      <c r="D17" s="277"/>
      <c r="E17" s="277"/>
      <c r="F17" s="277"/>
      <c r="G17" s="277"/>
      <c r="H17" s="277"/>
    </row>
    <row r="18" spans="1:8" x14ac:dyDescent="0.2">
      <c r="A18" s="284" t="s">
        <v>231</v>
      </c>
      <c r="B18" s="272" t="s">
        <v>728</v>
      </c>
      <c r="C18" s="277"/>
      <c r="D18" s="277"/>
      <c r="E18" s="277"/>
      <c r="F18" s="277"/>
      <c r="G18" s="277"/>
      <c r="H18" s="277"/>
    </row>
    <row r="19" spans="1:8" x14ac:dyDescent="0.2">
      <c r="A19" s="284"/>
      <c r="B19" s="277"/>
      <c r="C19" s="277"/>
      <c r="D19" s="277"/>
      <c r="E19" s="277"/>
      <c r="F19" s="277"/>
      <c r="G19" s="277"/>
      <c r="H19" s="277"/>
    </row>
    <row r="20" spans="1:8" x14ac:dyDescent="0.2">
      <c r="A20" s="285" t="s">
        <v>280</v>
      </c>
      <c r="B20" s="272" t="s">
        <v>736</v>
      </c>
      <c r="C20" s="277"/>
      <c r="D20" s="277"/>
      <c r="E20" s="277"/>
      <c r="F20" s="277"/>
      <c r="G20" s="277"/>
      <c r="H20" s="277"/>
    </row>
    <row r="21" spans="1:8" x14ac:dyDescent="0.2">
      <c r="A21" s="285"/>
      <c r="B21" s="277"/>
      <c r="C21" s="277"/>
      <c r="D21" s="277"/>
      <c r="E21" s="277"/>
      <c r="F21" s="277"/>
      <c r="G21" s="277"/>
      <c r="H21" s="277"/>
    </row>
    <row r="23" spans="1:8" x14ac:dyDescent="0.2">
      <c r="A23" s="272" t="s">
        <v>729</v>
      </c>
      <c r="B23" s="277"/>
      <c r="C23" s="277"/>
      <c r="D23" s="277"/>
      <c r="E23" s="277"/>
      <c r="F23" s="277"/>
      <c r="G23" s="277"/>
      <c r="H23" s="277"/>
    </row>
    <row r="25" spans="1:8" x14ac:dyDescent="0.2">
      <c r="A25" s="286" t="s">
        <v>270</v>
      </c>
      <c r="B25" s="287"/>
      <c r="C25" s="272" t="s">
        <v>730</v>
      </c>
      <c r="D25" s="277"/>
      <c r="E25" s="277"/>
      <c r="F25" s="277"/>
      <c r="G25" s="277"/>
      <c r="H25" s="277"/>
    </row>
    <row r="26" spans="1:8" ht="18" customHeight="1" x14ac:dyDescent="0.2">
      <c r="C26" s="277"/>
      <c r="D26" s="277"/>
      <c r="E26" s="277"/>
      <c r="F26" s="277"/>
      <c r="G26" s="277"/>
      <c r="H26" s="277"/>
    </row>
    <row r="27" spans="1:8" x14ac:dyDescent="0.2">
      <c r="C27" s="272" t="s">
        <v>731</v>
      </c>
      <c r="D27" s="277"/>
      <c r="E27" s="277"/>
      <c r="F27" s="277"/>
      <c r="G27" s="277"/>
      <c r="H27" s="277"/>
    </row>
    <row r="28" spans="1:8" ht="18" customHeight="1" x14ac:dyDescent="0.2">
      <c r="C28" s="277"/>
      <c r="D28" s="277"/>
      <c r="E28" s="277"/>
      <c r="F28" s="277"/>
      <c r="G28" s="277"/>
      <c r="H28" s="277"/>
    </row>
    <row r="31" spans="1:8" x14ac:dyDescent="0.2">
      <c r="A31" s="276" t="s">
        <v>474</v>
      </c>
      <c r="B31" s="276"/>
      <c r="C31" s="272" t="s">
        <v>732</v>
      </c>
      <c r="D31" s="277"/>
      <c r="E31" s="277"/>
      <c r="F31" s="277"/>
      <c r="G31" s="277"/>
      <c r="H31" s="277"/>
    </row>
    <row r="32" spans="1:8" x14ac:dyDescent="0.2">
      <c r="C32" s="277"/>
      <c r="D32" s="277"/>
      <c r="E32" s="277"/>
      <c r="F32" s="277"/>
      <c r="G32" s="277"/>
      <c r="H32" s="277"/>
    </row>
    <row r="34" spans="1:8" x14ac:dyDescent="0.2">
      <c r="A34" s="281" t="s">
        <v>475</v>
      </c>
      <c r="B34" s="281"/>
      <c r="C34" s="272" t="s">
        <v>734</v>
      </c>
      <c r="D34" s="277"/>
      <c r="E34" s="277"/>
      <c r="F34" s="277"/>
      <c r="G34" s="277"/>
      <c r="H34" s="277"/>
    </row>
    <row r="35" spans="1:8" x14ac:dyDescent="0.2">
      <c r="C35" s="277"/>
      <c r="D35" s="277"/>
      <c r="E35" s="277"/>
      <c r="F35" s="277"/>
      <c r="G35" s="277"/>
      <c r="H35" s="277"/>
    </row>
    <row r="37" spans="1:8" x14ac:dyDescent="0.2">
      <c r="A37" s="279" t="s">
        <v>733</v>
      </c>
      <c r="B37" s="279"/>
      <c r="C37" s="272" t="s">
        <v>735</v>
      </c>
      <c r="D37" s="277"/>
      <c r="E37" s="277"/>
      <c r="F37" s="277"/>
      <c r="G37" s="277"/>
      <c r="H37" s="277"/>
    </row>
    <row r="38" spans="1:8" x14ac:dyDescent="0.2">
      <c r="C38" s="277"/>
      <c r="D38" s="277"/>
      <c r="E38" s="277"/>
      <c r="F38" s="277"/>
      <c r="G38" s="277"/>
      <c r="H38" s="277"/>
    </row>
    <row r="39" spans="1:8" x14ac:dyDescent="0.2">
      <c r="C39" s="277"/>
      <c r="D39" s="277"/>
      <c r="E39" s="277"/>
      <c r="F39" s="277"/>
      <c r="G39" s="277"/>
      <c r="H39" s="277"/>
    </row>
    <row r="40" spans="1:8" x14ac:dyDescent="0.2">
      <c r="C40" s="277"/>
      <c r="D40" s="277"/>
      <c r="E40" s="277"/>
      <c r="F40" s="277"/>
      <c r="G40" s="277"/>
      <c r="H40" s="277"/>
    </row>
    <row r="42" spans="1:8" x14ac:dyDescent="0.2">
      <c r="A42" s="280" t="s">
        <v>738</v>
      </c>
      <c r="B42" s="280"/>
      <c r="C42" s="272" t="s">
        <v>737</v>
      </c>
      <c r="D42" s="277"/>
      <c r="E42" s="277"/>
      <c r="F42" s="277"/>
      <c r="G42" s="277"/>
      <c r="H42" s="277"/>
    </row>
    <row r="43" spans="1:8" x14ac:dyDescent="0.2">
      <c r="C43" s="277"/>
      <c r="D43" s="277"/>
      <c r="E43" s="277"/>
      <c r="F43" s="277"/>
      <c r="G43" s="277"/>
      <c r="H43" s="277"/>
    </row>
    <row r="45" spans="1:8" x14ac:dyDescent="0.2">
      <c r="A45" s="276" t="s">
        <v>739</v>
      </c>
      <c r="B45" s="276"/>
      <c r="C45" s="272" t="s">
        <v>740</v>
      </c>
      <c r="D45" s="277"/>
      <c r="E45" s="277"/>
      <c r="F45" s="277"/>
      <c r="G45" s="277"/>
      <c r="H45" s="277"/>
    </row>
    <row r="46" spans="1:8" x14ac:dyDescent="0.2">
      <c r="C46" s="277"/>
      <c r="D46" s="277"/>
      <c r="E46" s="277"/>
      <c r="F46" s="277"/>
      <c r="G46" s="277"/>
      <c r="H46" s="277"/>
    </row>
    <row r="48" spans="1:8" x14ac:dyDescent="0.2">
      <c r="A48" s="278" t="s">
        <v>741</v>
      </c>
      <c r="B48" s="278"/>
      <c r="C48" s="272" t="s">
        <v>774</v>
      </c>
      <c r="D48" s="277"/>
      <c r="E48" s="277"/>
      <c r="F48" s="277"/>
      <c r="G48" s="277"/>
      <c r="H48" s="277"/>
    </row>
    <row r="49" spans="1:8" x14ac:dyDescent="0.2">
      <c r="C49" s="277"/>
      <c r="D49" s="277"/>
      <c r="E49" s="277"/>
      <c r="F49" s="277"/>
      <c r="G49" s="277"/>
      <c r="H49" s="277"/>
    </row>
    <row r="51" spans="1:8" x14ac:dyDescent="0.2">
      <c r="A51" s="278" t="s">
        <v>742</v>
      </c>
      <c r="B51" s="278"/>
      <c r="C51" s="272" t="s">
        <v>743</v>
      </c>
      <c r="D51" s="277"/>
      <c r="E51" s="277"/>
      <c r="F51" s="277"/>
      <c r="G51" s="277"/>
      <c r="H51" s="277"/>
    </row>
    <row r="52" spans="1:8" x14ac:dyDescent="0.2">
      <c r="C52" s="277"/>
      <c r="D52" s="277"/>
      <c r="E52" s="277"/>
      <c r="F52" s="277"/>
      <c r="G52" s="277"/>
      <c r="H52" s="277"/>
    </row>
    <row r="54" spans="1:8" x14ac:dyDescent="0.2">
      <c r="A54" s="275" t="s">
        <v>757</v>
      </c>
      <c r="B54" s="275"/>
      <c r="C54" s="272" t="s">
        <v>783</v>
      </c>
      <c r="D54" s="277"/>
      <c r="E54" s="277"/>
      <c r="F54" s="277"/>
      <c r="G54" s="277"/>
      <c r="H54" s="277"/>
    </row>
    <row r="55" spans="1:8" x14ac:dyDescent="0.2">
      <c r="A55" s="275"/>
      <c r="B55" s="275"/>
      <c r="C55" s="277"/>
      <c r="D55" s="277"/>
      <c r="E55" s="277"/>
      <c r="F55" s="277"/>
      <c r="G55" s="277"/>
      <c r="H55" s="277"/>
    </row>
    <row r="56" spans="1:8" x14ac:dyDescent="0.2">
      <c r="A56" s="275"/>
      <c r="B56" s="275"/>
      <c r="C56" s="277"/>
      <c r="D56" s="277"/>
      <c r="E56" s="277"/>
      <c r="F56" s="277"/>
      <c r="G56" s="277"/>
      <c r="H56" s="277"/>
    </row>
    <row r="57" spans="1:8" x14ac:dyDescent="0.2">
      <c r="A57" s="275"/>
      <c r="B57" s="275"/>
      <c r="C57" s="277"/>
      <c r="D57" s="277"/>
      <c r="E57" s="277"/>
      <c r="F57" s="277"/>
      <c r="G57" s="277"/>
      <c r="H57" s="277"/>
    </row>
    <row r="58" spans="1:8" ht="28.5" customHeight="1" x14ac:dyDescent="0.2">
      <c r="A58" s="275"/>
      <c r="B58" s="275"/>
      <c r="C58" s="277"/>
      <c r="D58" s="277"/>
      <c r="E58" s="277"/>
      <c r="F58" s="277"/>
      <c r="G58" s="277"/>
      <c r="H58" s="277"/>
    </row>
  </sheetData>
  <sheetProtection password="C2B6" sheet="1" objects="1" scenarios="1" selectLockedCells="1" selectUnlockedCells="1"/>
  <mergeCells count="35">
    <mergeCell ref="A10:H13"/>
    <mergeCell ref="B14:H15"/>
    <mergeCell ref="B16:H17"/>
    <mergeCell ref="C1:F1"/>
    <mergeCell ref="A3:H5"/>
    <mergeCell ref="A7:E8"/>
    <mergeCell ref="F7:F8"/>
    <mergeCell ref="G7:G8"/>
    <mergeCell ref="H7:H8"/>
    <mergeCell ref="C27:H28"/>
    <mergeCell ref="A14:A15"/>
    <mergeCell ref="A16:A17"/>
    <mergeCell ref="A18:A19"/>
    <mergeCell ref="A20:A21"/>
    <mergeCell ref="B18:H19"/>
    <mergeCell ref="B20:H21"/>
    <mergeCell ref="A23:H23"/>
    <mergeCell ref="A25:B25"/>
    <mergeCell ref="C25:H26"/>
    <mergeCell ref="A37:B37"/>
    <mergeCell ref="C37:H40"/>
    <mergeCell ref="A42:B42"/>
    <mergeCell ref="C42:H43"/>
    <mergeCell ref="A31:B31"/>
    <mergeCell ref="C31:H32"/>
    <mergeCell ref="C34:H35"/>
    <mergeCell ref="A34:B34"/>
    <mergeCell ref="A54:B58"/>
    <mergeCell ref="A45:B45"/>
    <mergeCell ref="C45:H46"/>
    <mergeCell ref="A48:B48"/>
    <mergeCell ref="C48:H49"/>
    <mergeCell ref="A51:B51"/>
    <mergeCell ref="C51:H52"/>
    <mergeCell ref="C54:H5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FFFF00"/>
  </sheetPr>
  <dimension ref="A1:G107"/>
  <sheetViews>
    <sheetView showGridLines="0" view="pageBreakPreview" topLeftCell="A19" zoomScaleNormal="100" zoomScaleSheetLayoutView="100" workbookViewId="0">
      <selection activeCell="D5" sqref="D5"/>
    </sheetView>
  </sheetViews>
  <sheetFormatPr baseColWidth="10" defaultRowHeight="12.75" x14ac:dyDescent="0.2"/>
  <cols>
    <col min="1" max="1" width="48.140625" style="1" customWidth="1"/>
    <col min="2" max="2" width="16.7109375" style="1" customWidth="1"/>
    <col min="3" max="3" width="42.140625" style="1" customWidth="1"/>
    <col min="4" max="4" width="4.42578125" style="1" customWidth="1"/>
    <col min="5" max="5" width="11.42578125" style="1"/>
    <col min="6" max="6" width="51" style="1" hidden="1" customWidth="1"/>
    <col min="7" max="7" width="0" style="1" hidden="1" customWidth="1"/>
    <col min="8" max="16384" width="11.42578125" style="1"/>
  </cols>
  <sheetData>
    <row r="1" spans="1:6" ht="27" customHeight="1" x14ac:dyDescent="0.2">
      <c r="A1" s="20"/>
      <c r="B1" s="296" t="s">
        <v>264</v>
      </c>
      <c r="C1" s="297"/>
      <c r="D1" s="105"/>
      <c r="E1" s="105"/>
    </row>
    <row r="2" spans="1:6" ht="29.25" customHeight="1" x14ac:dyDescent="0.2">
      <c r="A2" s="20"/>
      <c r="B2" s="298" t="s">
        <v>184</v>
      </c>
      <c r="C2" s="299"/>
    </row>
    <row r="3" spans="1:6" ht="43.5" customHeight="1" x14ac:dyDescent="0.2">
      <c r="A3" s="20"/>
      <c r="B3" s="155"/>
      <c r="C3" s="156"/>
    </row>
    <row r="4" spans="1:6" ht="37.5" customHeight="1" x14ac:dyDescent="0.2">
      <c r="A4" s="267" t="s">
        <v>539</v>
      </c>
      <c r="B4" s="339"/>
      <c r="C4" s="340"/>
      <c r="D4" s="229"/>
      <c r="E4" s="106"/>
    </row>
    <row r="5" spans="1:6" ht="36" customHeight="1" x14ac:dyDescent="0.2">
      <c r="A5" s="267" t="s">
        <v>294</v>
      </c>
      <c r="B5" s="339"/>
      <c r="C5" s="340"/>
      <c r="D5" s="229"/>
      <c r="E5" s="106"/>
    </row>
    <row r="6" spans="1:6" ht="36.75" customHeight="1" x14ac:dyDescent="0.2">
      <c r="A6" s="267" t="s">
        <v>293</v>
      </c>
      <c r="B6" s="339"/>
      <c r="C6" s="340"/>
      <c r="D6" s="229"/>
      <c r="E6" s="106"/>
    </row>
    <row r="7" spans="1:6" ht="38.25" customHeight="1" x14ac:dyDescent="0.2">
      <c r="A7" s="267" t="s">
        <v>606</v>
      </c>
      <c r="B7" s="339"/>
      <c r="C7" s="340"/>
      <c r="D7" s="229"/>
      <c r="E7" s="106"/>
    </row>
    <row r="8" spans="1:6" ht="36.75" customHeight="1" x14ac:dyDescent="0.2">
      <c r="A8" s="298" t="s">
        <v>270</v>
      </c>
      <c r="B8" s="300"/>
      <c r="C8" s="299"/>
    </row>
    <row r="9" spans="1:6" ht="18.75" customHeight="1" x14ac:dyDescent="0.2">
      <c r="A9" s="301" t="s">
        <v>15</v>
      </c>
      <c r="B9" s="302"/>
      <c r="C9" s="303"/>
    </row>
    <row r="10" spans="1:6" ht="18.75" customHeight="1" x14ac:dyDescent="0.2">
      <c r="A10" s="117" t="s">
        <v>36</v>
      </c>
      <c r="B10" s="342" t="s">
        <v>135</v>
      </c>
      <c r="C10" s="343"/>
    </row>
    <row r="11" spans="1:6" ht="18.75" customHeight="1" x14ac:dyDescent="0.2">
      <c r="A11" s="117" t="s">
        <v>37</v>
      </c>
      <c r="B11" s="341"/>
      <c r="C11" s="305"/>
    </row>
    <row r="12" spans="1:6" ht="16.5" customHeight="1" x14ac:dyDescent="0.2">
      <c r="A12" s="117" t="s">
        <v>292</v>
      </c>
      <c r="B12" s="331"/>
      <c r="C12" s="305"/>
    </row>
    <row r="13" spans="1:6" ht="18" customHeight="1" x14ac:dyDescent="0.2">
      <c r="A13" s="351" t="s">
        <v>182</v>
      </c>
      <c r="B13" s="350"/>
      <c r="C13" s="305"/>
      <c r="D13" s="107"/>
      <c r="E13" s="107"/>
      <c r="F13" s="108"/>
    </row>
    <row r="14" spans="1:6" ht="18" customHeight="1" x14ac:dyDescent="0.2">
      <c r="A14" s="351"/>
      <c r="B14" s="348" t="str">
        <f>IF(B13="","","tél : "&amp;(LOOKUP(B13,Liste!C$9:C$14,TEXT(telephone,"0#.##.##.##.##"))))&amp;IF(B13="",""," - mail : "&amp;LOOKUP(B13,Liste!C$9:C$14,Mail))</f>
        <v/>
      </c>
      <c r="C14" s="349"/>
      <c r="D14" s="107"/>
      <c r="E14" s="107"/>
      <c r="F14" s="108"/>
    </row>
    <row r="15" spans="1:6" ht="18" customHeight="1" x14ac:dyDescent="0.2">
      <c r="A15" s="352"/>
      <c r="B15" s="350"/>
      <c r="C15" s="305"/>
      <c r="D15" s="107"/>
      <c r="E15" s="107"/>
      <c r="F15" s="108"/>
    </row>
    <row r="16" spans="1:6" ht="18" customHeight="1" x14ac:dyDescent="0.2">
      <c r="A16" s="352"/>
      <c r="B16" s="348" t="str">
        <f>IF(B15="","","tél : "&amp;(LOOKUP(B15,Liste!C$9:C$14,TEXT(telephone,"0#.##.##.##.##"))))&amp;IF(B15="",""," - mail : "&amp;LOOKUP(B15,Liste!C$9:C$14,Mail))</f>
        <v/>
      </c>
      <c r="C16" s="349"/>
    </row>
    <row r="17" spans="1:7" ht="51.75" customHeight="1" x14ac:dyDescent="0.2">
      <c r="A17" s="117" t="s">
        <v>291</v>
      </c>
      <c r="B17" s="344"/>
      <c r="C17" s="345"/>
    </row>
    <row r="18" spans="1:7" ht="25.5" customHeight="1" x14ac:dyDescent="0.2">
      <c r="A18" s="346" t="s">
        <v>1</v>
      </c>
      <c r="B18" s="346"/>
      <c r="C18" s="347"/>
    </row>
    <row r="19" spans="1:7" ht="20.25" customHeight="1" x14ac:dyDescent="0.2">
      <c r="A19" s="117" t="s">
        <v>3</v>
      </c>
      <c r="B19" s="341"/>
      <c r="C19" s="305"/>
    </row>
    <row r="20" spans="1:7" ht="20.25" customHeight="1" x14ac:dyDescent="0.2">
      <c r="A20" s="117" t="s">
        <v>94</v>
      </c>
      <c r="B20" s="341"/>
      <c r="C20" s="305"/>
    </row>
    <row r="21" spans="1:7" ht="20.25" customHeight="1" x14ac:dyDescent="0.2">
      <c r="A21" s="117" t="s">
        <v>163</v>
      </c>
      <c r="B21" s="341"/>
      <c r="C21" s="305"/>
      <c r="F21" s="354" t="str">
        <f>B1&amp;" "&amp;B2&amp;" :"</f>
        <v>Demande de renouvellement d'autorisation concernant :</v>
      </c>
      <c r="G21" s="355"/>
    </row>
    <row r="22" spans="1:7" ht="20.25" customHeight="1" x14ac:dyDescent="0.2">
      <c r="A22" s="117" t="s">
        <v>164</v>
      </c>
      <c r="B22" s="341"/>
      <c r="C22" s="305"/>
      <c r="F22" s="325" t="str">
        <f>IF(D4="x"," - "&amp;A4,"")</f>
        <v/>
      </c>
      <c r="G22" s="320"/>
    </row>
    <row r="23" spans="1:7" ht="20.25" customHeight="1" x14ac:dyDescent="0.2">
      <c r="A23" s="117" t="s">
        <v>95</v>
      </c>
      <c r="B23" s="304"/>
      <c r="C23" s="305"/>
      <c r="F23" s="325" t="str">
        <f t="shared" ref="F23:F25" si="0">IF(D5="x"," - "&amp;A5,"")</f>
        <v/>
      </c>
      <c r="G23" s="320"/>
    </row>
    <row r="24" spans="1:7" ht="20.25" customHeight="1" x14ac:dyDescent="0.2">
      <c r="A24" s="117" t="s">
        <v>96</v>
      </c>
      <c r="B24" s="304"/>
      <c r="C24" s="305"/>
      <c r="F24" s="325" t="str">
        <f t="shared" si="0"/>
        <v/>
      </c>
      <c r="G24" s="320"/>
    </row>
    <row r="25" spans="1:7" ht="20.25" customHeight="1" x14ac:dyDescent="0.2">
      <c r="A25" s="117" t="s">
        <v>97</v>
      </c>
      <c r="B25" s="306"/>
      <c r="C25" s="305"/>
      <c r="F25" s="356" t="str">
        <f t="shared" si="0"/>
        <v/>
      </c>
      <c r="G25" s="295"/>
    </row>
    <row r="26" spans="1:7" ht="20.25" customHeight="1" x14ac:dyDescent="0.2">
      <c r="A26" s="124" t="s">
        <v>167</v>
      </c>
      <c r="B26" s="305"/>
      <c r="C26" s="305"/>
    </row>
    <row r="27" spans="1:7" ht="20.25" customHeight="1" x14ac:dyDescent="0.2">
      <c r="A27" s="117" t="s">
        <v>17</v>
      </c>
      <c r="B27" s="307"/>
      <c r="C27" s="305"/>
    </row>
    <row r="28" spans="1:7" ht="20.25" customHeight="1" x14ac:dyDescent="0.2">
      <c r="A28" s="117" t="s">
        <v>98</v>
      </c>
      <c r="B28" s="307"/>
      <c r="C28" s="305"/>
    </row>
    <row r="29" spans="1:7" ht="20.25" customHeight="1" x14ac:dyDescent="0.2">
      <c r="A29" s="117" t="s">
        <v>29</v>
      </c>
      <c r="B29" s="307"/>
      <c r="C29" s="305"/>
    </row>
    <row r="30" spans="1:7" ht="26.25" customHeight="1" x14ac:dyDescent="0.2">
      <c r="A30" s="117" t="s">
        <v>99</v>
      </c>
      <c r="B30" s="344"/>
      <c r="C30" s="345"/>
    </row>
    <row r="31" spans="1:7" ht="20.25" customHeight="1" x14ac:dyDescent="0.2">
      <c r="A31" s="117" t="s">
        <v>100</v>
      </c>
      <c r="B31" s="307"/>
      <c r="C31" s="330"/>
    </row>
    <row r="32" spans="1:7" ht="20.25" customHeight="1" x14ac:dyDescent="0.2">
      <c r="A32" s="125" t="s">
        <v>129</v>
      </c>
      <c r="B32" s="357"/>
      <c r="C32" s="330"/>
    </row>
    <row r="33" spans="1:6" s="116" customFormat="1" ht="25.5" customHeight="1" x14ac:dyDescent="0.2">
      <c r="A33" s="335" t="s">
        <v>2</v>
      </c>
      <c r="B33" s="335"/>
      <c r="C33" s="336"/>
    </row>
    <row r="34" spans="1:6" ht="20.25" customHeight="1" x14ac:dyDescent="0.2">
      <c r="A34" s="117" t="s">
        <v>30</v>
      </c>
      <c r="B34" s="307"/>
      <c r="C34" s="330"/>
    </row>
    <row r="35" spans="1:6" ht="20.25" customHeight="1" x14ac:dyDescent="0.2">
      <c r="A35" s="117" t="s">
        <v>183</v>
      </c>
      <c r="B35" s="331"/>
      <c r="C35" s="330"/>
    </row>
    <row r="36" spans="1:6" ht="21" customHeight="1" x14ac:dyDescent="0.2">
      <c r="A36" s="310" t="s">
        <v>35</v>
      </c>
      <c r="B36" s="360" t="str">
        <f>F36</f>
        <v xml:space="preserve">Demande de renouvellement d'autorisation concernant :    </v>
      </c>
      <c r="C36" s="361"/>
      <c r="F36" s="353" t="str">
        <f>F21&amp;" "&amp;F22&amp;" "&amp;F23&amp;" "&amp;F24&amp;" "&amp;F25</f>
        <v xml:space="preserve">Demande de renouvellement d'autorisation concernant :    </v>
      </c>
    </row>
    <row r="37" spans="1:6" ht="40.5" customHeight="1" x14ac:dyDescent="0.2">
      <c r="A37" s="358"/>
      <c r="B37" s="362"/>
      <c r="C37" s="363"/>
      <c r="F37" s="299"/>
    </row>
    <row r="38" spans="1:6" ht="27" customHeight="1" x14ac:dyDescent="0.2">
      <c r="A38" s="358"/>
      <c r="B38" s="362"/>
      <c r="C38" s="363"/>
      <c r="F38" s="299"/>
    </row>
    <row r="39" spans="1:6" ht="14.25" customHeight="1" x14ac:dyDescent="0.2">
      <c r="A39" s="358"/>
      <c r="B39" s="362"/>
      <c r="C39" s="363"/>
      <c r="F39" s="299"/>
    </row>
    <row r="40" spans="1:6" hidden="1" x14ac:dyDescent="0.2">
      <c r="A40" s="359"/>
      <c r="B40" s="364"/>
      <c r="C40" s="365"/>
      <c r="F40" s="299"/>
    </row>
    <row r="41" spans="1:6" ht="24" customHeight="1" x14ac:dyDescent="0.2">
      <c r="A41" s="120" t="s">
        <v>607</v>
      </c>
      <c r="B41" s="331"/>
      <c r="C41" s="337"/>
    </row>
    <row r="42" spans="1:6" ht="23.25" customHeight="1" x14ac:dyDescent="0.2">
      <c r="A42" s="120" t="s">
        <v>288</v>
      </c>
      <c r="B42" s="338"/>
      <c r="C42" s="317"/>
    </row>
    <row r="43" spans="1:6" s="116" customFormat="1" ht="24.75" customHeight="1" x14ac:dyDescent="0.2">
      <c r="A43" s="335" t="s">
        <v>52</v>
      </c>
      <c r="B43" s="335"/>
      <c r="C43" s="336"/>
    </row>
    <row r="44" spans="1:6" ht="20.25" customHeight="1" x14ac:dyDescent="0.2">
      <c r="A44" s="117" t="s">
        <v>50</v>
      </c>
      <c r="B44" s="308"/>
      <c r="C44" s="309"/>
    </row>
    <row r="45" spans="1:6" ht="20.25" customHeight="1" x14ac:dyDescent="0.2">
      <c r="A45" s="117" t="s">
        <v>23</v>
      </c>
      <c r="B45" s="332"/>
      <c r="C45" s="309"/>
    </row>
    <row r="46" spans="1:6" ht="20.25" customHeight="1" x14ac:dyDescent="0.2">
      <c r="A46" s="117" t="s">
        <v>24</v>
      </c>
      <c r="B46" s="332"/>
      <c r="C46" s="309"/>
    </row>
    <row r="47" spans="1:6" ht="20.25" customHeight="1" x14ac:dyDescent="0.2">
      <c r="A47" s="117" t="s">
        <v>32</v>
      </c>
      <c r="B47" s="308"/>
      <c r="C47" s="309"/>
    </row>
    <row r="48" spans="1:6" ht="20.25" customHeight="1" x14ac:dyDescent="0.2">
      <c r="A48" s="104" t="s">
        <v>25</v>
      </c>
      <c r="B48" s="308"/>
      <c r="C48" s="309"/>
    </row>
    <row r="49" spans="1:3" ht="25.5" x14ac:dyDescent="0.2">
      <c r="A49" s="117" t="s">
        <v>240</v>
      </c>
      <c r="B49" s="308"/>
      <c r="C49" s="309"/>
    </row>
    <row r="50" spans="1:3" ht="20.25" customHeight="1" x14ac:dyDescent="0.2">
      <c r="A50" s="117" t="s">
        <v>241</v>
      </c>
      <c r="B50" s="308"/>
      <c r="C50" s="309"/>
    </row>
    <row r="51" spans="1:3" ht="25.5" x14ac:dyDescent="0.2">
      <c r="A51" s="117" t="s">
        <v>101</v>
      </c>
      <c r="B51" s="308"/>
      <c r="C51" s="309"/>
    </row>
    <row r="52" spans="1:3" s="116" customFormat="1" ht="25.5" x14ac:dyDescent="0.2">
      <c r="A52" s="104" t="s">
        <v>102</v>
      </c>
      <c r="B52" s="333"/>
      <c r="C52" s="334"/>
    </row>
    <row r="53" spans="1:3" ht="20.25" customHeight="1" x14ac:dyDescent="0.2">
      <c r="A53" s="313" t="s">
        <v>38</v>
      </c>
      <c r="B53" s="314"/>
      <c r="C53" s="315"/>
    </row>
    <row r="54" spans="1:3" ht="20.25" customHeight="1" x14ac:dyDescent="0.2">
      <c r="A54" s="117" t="s">
        <v>106</v>
      </c>
      <c r="B54" s="316"/>
      <c r="C54" s="317"/>
    </row>
    <row r="55" spans="1:3" ht="20.25" customHeight="1" x14ac:dyDescent="0.2">
      <c r="A55" s="117" t="s">
        <v>107</v>
      </c>
      <c r="B55" s="316"/>
      <c r="C55" s="317"/>
    </row>
    <row r="56" spans="1:3" ht="20.25" customHeight="1" x14ac:dyDescent="0.2">
      <c r="A56" s="117" t="s">
        <v>18</v>
      </c>
      <c r="B56" s="316"/>
      <c r="C56" s="317"/>
    </row>
    <row r="57" spans="1:3" ht="20.25" customHeight="1" x14ac:dyDescent="0.2">
      <c r="A57" s="117" t="s">
        <v>19</v>
      </c>
      <c r="B57" s="316"/>
      <c r="C57" s="317"/>
    </row>
    <row r="58" spans="1:3" ht="20.25" customHeight="1" x14ac:dyDescent="0.2">
      <c r="A58" s="117" t="s">
        <v>20</v>
      </c>
      <c r="B58" s="316"/>
      <c r="C58" s="317"/>
    </row>
    <row r="59" spans="1:3" ht="20.25" customHeight="1" x14ac:dyDescent="0.2">
      <c r="A59" s="117" t="s">
        <v>103</v>
      </c>
      <c r="B59" s="316"/>
      <c r="C59" s="317"/>
    </row>
    <row r="60" spans="1:3" ht="20.25" customHeight="1" x14ac:dyDescent="0.2">
      <c r="A60" s="117" t="s">
        <v>22</v>
      </c>
      <c r="B60" s="316"/>
      <c r="C60" s="317"/>
    </row>
    <row r="61" spans="1:3" ht="20.25" customHeight="1" x14ac:dyDescent="0.2">
      <c r="A61" s="117" t="s">
        <v>21</v>
      </c>
      <c r="B61" s="316"/>
      <c r="C61" s="317"/>
    </row>
    <row r="62" spans="1:3" ht="20.25" customHeight="1" x14ac:dyDescent="0.2">
      <c r="A62" s="112" t="s">
        <v>31</v>
      </c>
      <c r="B62" s="329">
        <f>SUM(B54:B61)</f>
        <v>0</v>
      </c>
      <c r="C62" s="315"/>
    </row>
    <row r="63" spans="1:3" ht="21.75" customHeight="1" x14ac:dyDescent="0.2">
      <c r="A63" s="211" t="s">
        <v>759</v>
      </c>
      <c r="B63" s="221" t="s">
        <v>760</v>
      </c>
      <c r="C63" s="122" t="s">
        <v>761</v>
      </c>
    </row>
    <row r="64" spans="1:3" s="116" customFormat="1" ht="21.75" customHeight="1" x14ac:dyDescent="0.2">
      <c r="A64" s="326" t="s">
        <v>762</v>
      </c>
      <c r="B64" s="327"/>
      <c r="C64" s="328"/>
    </row>
    <row r="65" spans="1:3" ht="30.75" customHeight="1" x14ac:dyDescent="0.2">
      <c r="A65" s="212" t="s">
        <v>763</v>
      </c>
      <c r="B65" s="222"/>
      <c r="C65" s="223"/>
    </row>
    <row r="66" spans="1:3" ht="21.75" customHeight="1" x14ac:dyDescent="0.2">
      <c r="A66" s="224" t="s">
        <v>764</v>
      </c>
      <c r="B66" s="222"/>
      <c r="C66" s="223"/>
    </row>
    <row r="67" spans="1:3" ht="25.5" x14ac:dyDescent="0.2">
      <c r="A67" s="224" t="s">
        <v>765</v>
      </c>
      <c r="B67" s="222"/>
      <c r="C67" s="223"/>
    </row>
    <row r="68" spans="1:3" ht="21.75" customHeight="1" x14ac:dyDescent="0.2">
      <c r="A68" s="212" t="s">
        <v>766</v>
      </c>
      <c r="B68" s="222"/>
      <c r="C68" s="223"/>
    </row>
    <row r="69" spans="1:3" s="116" customFormat="1" ht="30.75" customHeight="1" x14ac:dyDescent="0.2">
      <c r="A69" s="225" t="s">
        <v>767</v>
      </c>
      <c r="B69" s="225" t="s">
        <v>768</v>
      </c>
      <c r="C69" s="225" t="s">
        <v>769</v>
      </c>
    </row>
    <row r="70" spans="1:3" ht="30" customHeight="1" x14ac:dyDescent="0.2">
      <c r="A70" s="119" t="s">
        <v>770</v>
      </c>
      <c r="B70" s="222"/>
      <c r="C70" s="223"/>
    </row>
    <row r="71" spans="1:3" ht="51" x14ac:dyDescent="0.2">
      <c r="A71" s="123" t="s">
        <v>271</v>
      </c>
      <c r="B71" s="123" t="s">
        <v>166</v>
      </c>
      <c r="C71" s="122" t="s">
        <v>286</v>
      </c>
    </row>
    <row r="72" spans="1:3" ht="25.5" x14ac:dyDescent="0.2">
      <c r="A72" s="212" t="s">
        <v>745</v>
      </c>
      <c r="B72" s="222"/>
      <c r="C72" s="230"/>
    </row>
    <row r="73" spans="1:3" ht="20.25" customHeight="1" x14ac:dyDescent="0.2">
      <c r="A73" s="212" t="s">
        <v>746</v>
      </c>
      <c r="B73" s="222"/>
      <c r="C73" s="230"/>
    </row>
    <row r="74" spans="1:3" ht="25.5" x14ac:dyDescent="0.2">
      <c r="A74" s="212" t="s">
        <v>747</v>
      </c>
      <c r="B74" s="222"/>
      <c r="C74" s="230"/>
    </row>
    <row r="75" spans="1:3" ht="38.25" x14ac:dyDescent="0.2">
      <c r="A75" s="212" t="s">
        <v>748</v>
      </c>
      <c r="B75" s="222"/>
      <c r="C75" s="230"/>
    </row>
    <row r="76" spans="1:3" ht="25.5" x14ac:dyDescent="0.2">
      <c r="A76" s="212" t="s">
        <v>749</v>
      </c>
      <c r="B76" s="222"/>
      <c r="C76" s="230"/>
    </row>
    <row r="77" spans="1:3" ht="38.25" x14ac:dyDescent="0.2">
      <c r="A77" s="212" t="s">
        <v>750</v>
      </c>
      <c r="B77" s="222"/>
      <c r="C77" s="230"/>
    </row>
    <row r="78" spans="1:3" ht="51" x14ac:dyDescent="0.2">
      <c r="A78" s="212" t="s">
        <v>751</v>
      </c>
      <c r="B78" s="222"/>
      <c r="C78" s="230"/>
    </row>
    <row r="79" spans="1:3" ht="25.5" x14ac:dyDescent="0.2">
      <c r="A79" s="212" t="s">
        <v>752</v>
      </c>
      <c r="B79" s="222"/>
      <c r="C79" s="230"/>
    </row>
    <row r="80" spans="1:3" ht="25.5" x14ac:dyDescent="0.2">
      <c r="A80" s="212" t="s">
        <v>753</v>
      </c>
      <c r="B80" s="222"/>
      <c r="C80" s="230"/>
    </row>
    <row r="81" spans="1:3" ht="25.5" x14ac:dyDescent="0.2">
      <c r="A81" s="212" t="s">
        <v>754</v>
      </c>
      <c r="B81" s="222"/>
      <c r="C81" s="230"/>
    </row>
    <row r="82" spans="1:3" s="116" customFormat="1" ht="27.75" customHeight="1" x14ac:dyDescent="0.2">
      <c r="A82" s="104" t="s">
        <v>755</v>
      </c>
      <c r="B82" s="231"/>
      <c r="C82" s="230"/>
    </row>
    <row r="83" spans="1:3" ht="28.5" customHeight="1" x14ac:dyDescent="0.2">
      <c r="A83" s="212" t="s">
        <v>756</v>
      </c>
      <c r="B83" s="222"/>
      <c r="C83" s="232"/>
    </row>
    <row r="84" spans="1:3" ht="25.5" x14ac:dyDescent="0.2">
      <c r="A84" s="119" t="s">
        <v>757</v>
      </c>
      <c r="B84" s="222"/>
      <c r="C84" s="232"/>
    </row>
    <row r="85" spans="1:3" ht="38.25" x14ac:dyDescent="0.2">
      <c r="A85" s="119" t="s">
        <v>758</v>
      </c>
      <c r="B85" s="222"/>
      <c r="C85" s="233"/>
    </row>
    <row r="86" spans="1:3" s="116" customFormat="1" ht="31.5" customHeight="1" x14ac:dyDescent="0.2">
      <c r="A86" s="56" t="s">
        <v>274</v>
      </c>
      <c r="B86" s="113" t="s">
        <v>250</v>
      </c>
      <c r="C86" s="113" t="s">
        <v>275</v>
      </c>
    </row>
    <row r="87" spans="1:3" ht="56.25" customHeight="1" x14ac:dyDescent="0.2">
      <c r="A87" s="104" t="s">
        <v>276</v>
      </c>
      <c r="B87" s="234"/>
      <c r="C87" s="235"/>
    </row>
    <row r="88" spans="1:3" ht="30.75" customHeight="1" x14ac:dyDescent="0.2">
      <c r="A88" s="104" t="s">
        <v>277</v>
      </c>
      <c r="B88" s="234"/>
      <c r="C88" s="235"/>
    </row>
    <row r="89" spans="1:3" s="116" customFormat="1" ht="82.5" customHeight="1" x14ac:dyDescent="0.2">
      <c r="A89" s="104" t="s">
        <v>278</v>
      </c>
      <c r="B89" s="234"/>
      <c r="C89" s="236"/>
    </row>
    <row r="90" spans="1:3" ht="28.5" customHeight="1" x14ac:dyDescent="0.2">
      <c r="A90" s="114" t="s">
        <v>279</v>
      </c>
      <c r="B90" s="114" t="s">
        <v>251</v>
      </c>
      <c r="C90" s="115"/>
    </row>
    <row r="91" spans="1:3" ht="25.5" customHeight="1" x14ac:dyDescent="0.2">
      <c r="A91" s="104" t="s">
        <v>80</v>
      </c>
      <c r="B91" s="128"/>
      <c r="C91" s="237"/>
    </row>
    <row r="92" spans="1:3" ht="26.25" customHeight="1" x14ac:dyDescent="0.2">
      <c r="A92" s="104" t="s">
        <v>104</v>
      </c>
      <c r="B92" s="128"/>
      <c r="C92" s="238"/>
    </row>
    <row r="93" spans="1:3" ht="20.25" customHeight="1" x14ac:dyDescent="0.2">
      <c r="A93" s="104" t="s">
        <v>214</v>
      </c>
      <c r="B93" s="128"/>
      <c r="C93" s="238"/>
    </row>
    <row r="94" spans="1:3" ht="20.25" customHeight="1" x14ac:dyDescent="0.2">
      <c r="A94" s="64" t="s">
        <v>168</v>
      </c>
      <c r="B94" s="128"/>
      <c r="C94" s="238"/>
    </row>
    <row r="95" spans="1:3" ht="20.25" customHeight="1" x14ac:dyDescent="0.2">
      <c r="A95" s="117" t="s">
        <v>169</v>
      </c>
      <c r="B95" s="128"/>
      <c r="C95" s="238"/>
    </row>
    <row r="96" spans="1:3" ht="20.25" customHeight="1" x14ac:dyDescent="0.2">
      <c r="A96" s="117" t="s">
        <v>170</v>
      </c>
      <c r="B96" s="128"/>
      <c r="C96" s="238"/>
    </row>
    <row r="97" spans="1:3" ht="20.25" customHeight="1" x14ac:dyDescent="0.2">
      <c r="A97" s="117" t="s">
        <v>171</v>
      </c>
      <c r="B97" s="128"/>
      <c r="C97" s="238"/>
    </row>
    <row r="98" spans="1:3" ht="20.25" customHeight="1" x14ac:dyDescent="0.2">
      <c r="A98" s="117" t="s">
        <v>172</v>
      </c>
      <c r="B98" s="128"/>
      <c r="C98" s="238"/>
    </row>
    <row r="99" spans="1:3" ht="25.5" x14ac:dyDescent="0.2">
      <c r="A99" s="118" t="s">
        <v>744</v>
      </c>
      <c r="B99" s="322" t="s">
        <v>105</v>
      </c>
      <c r="C99" s="323"/>
    </row>
    <row r="100" spans="1:3" ht="20.25" customHeight="1" x14ac:dyDescent="0.2">
      <c r="A100" s="308"/>
      <c r="B100" s="324"/>
      <c r="C100" s="309"/>
    </row>
    <row r="101" spans="1:3" ht="20.25" customHeight="1" x14ac:dyDescent="0.2">
      <c r="A101" s="324"/>
      <c r="B101" s="324"/>
      <c r="C101" s="309"/>
    </row>
    <row r="102" spans="1:3" ht="20.25" customHeight="1" x14ac:dyDescent="0.2">
      <c r="A102" s="321" t="s">
        <v>33</v>
      </c>
      <c r="B102" s="311"/>
      <c r="C102" s="312"/>
    </row>
    <row r="103" spans="1:3" ht="20.25" customHeight="1" x14ac:dyDescent="0.2">
      <c r="A103" s="310" t="s">
        <v>287</v>
      </c>
      <c r="B103" s="311"/>
      <c r="C103" s="312"/>
    </row>
    <row r="104" spans="1:3" ht="20.25" customHeight="1" x14ac:dyDescent="0.2">
      <c r="A104" s="325" t="s">
        <v>34</v>
      </c>
      <c r="B104" s="319"/>
      <c r="C104" s="320"/>
    </row>
    <row r="105" spans="1:3" ht="20.25" customHeight="1" x14ac:dyDescent="0.2">
      <c r="A105" s="325" t="s">
        <v>186</v>
      </c>
      <c r="B105" s="319"/>
      <c r="C105" s="320"/>
    </row>
    <row r="106" spans="1:3" ht="20.25" customHeight="1" x14ac:dyDescent="0.2">
      <c r="A106" s="318" t="s">
        <v>54</v>
      </c>
      <c r="B106" s="319"/>
      <c r="C106" s="320"/>
    </row>
    <row r="107" spans="1:3" ht="95.25" customHeight="1" x14ac:dyDescent="0.2">
      <c r="A107" s="293" t="s">
        <v>608</v>
      </c>
      <c r="B107" s="294"/>
      <c r="C107" s="295"/>
    </row>
  </sheetData>
  <sheetProtection password="C2B6" sheet="1" objects="1" scenarios="1" formatRows="0" selectLockedCells="1"/>
  <mergeCells count="74">
    <mergeCell ref="B21:C21"/>
    <mergeCell ref="B30:C30"/>
    <mergeCell ref="B22:C22"/>
    <mergeCell ref="B31:C31"/>
    <mergeCell ref="F36:F40"/>
    <mergeCell ref="F21:G21"/>
    <mergeCell ref="F22:G22"/>
    <mergeCell ref="F23:G23"/>
    <mergeCell ref="F24:G24"/>
    <mergeCell ref="F25:G25"/>
    <mergeCell ref="B32:C32"/>
    <mergeCell ref="A33:C33"/>
    <mergeCell ref="A36:A40"/>
    <mergeCell ref="B36:C40"/>
    <mergeCell ref="A5:C5"/>
    <mergeCell ref="A4:C4"/>
    <mergeCell ref="A7:C7"/>
    <mergeCell ref="B19:C19"/>
    <mergeCell ref="B20:C20"/>
    <mergeCell ref="B10:C10"/>
    <mergeCell ref="B11:C11"/>
    <mergeCell ref="B12:C12"/>
    <mergeCell ref="B17:C17"/>
    <mergeCell ref="A18:C18"/>
    <mergeCell ref="B14:C14"/>
    <mergeCell ref="B15:C15"/>
    <mergeCell ref="A13:A16"/>
    <mergeCell ref="B13:C13"/>
    <mergeCell ref="A6:C6"/>
    <mergeCell ref="B16:C16"/>
    <mergeCell ref="B55:C55"/>
    <mergeCell ref="B56:C56"/>
    <mergeCell ref="B57:C57"/>
    <mergeCell ref="B54:C54"/>
    <mergeCell ref="B34:C34"/>
    <mergeCell ref="B35:C35"/>
    <mergeCell ref="B45:C45"/>
    <mergeCell ref="B46:C46"/>
    <mergeCell ref="B49:C49"/>
    <mergeCell ref="B50:C50"/>
    <mergeCell ref="B51:C51"/>
    <mergeCell ref="B52:C52"/>
    <mergeCell ref="A43:C43"/>
    <mergeCell ref="B44:C44"/>
    <mergeCell ref="B41:C41"/>
    <mergeCell ref="B42:C42"/>
    <mergeCell ref="B59:C59"/>
    <mergeCell ref="B60:C60"/>
    <mergeCell ref="A106:C106"/>
    <mergeCell ref="B58:C58"/>
    <mergeCell ref="A102:C102"/>
    <mergeCell ref="B99:C99"/>
    <mergeCell ref="A100:C101"/>
    <mergeCell ref="A105:C105"/>
    <mergeCell ref="A104:C104"/>
    <mergeCell ref="A64:C64"/>
    <mergeCell ref="B61:C61"/>
    <mergeCell ref="B62:C62"/>
    <mergeCell ref="A107:C107"/>
    <mergeCell ref="B1:C1"/>
    <mergeCell ref="B2:C2"/>
    <mergeCell ref="A8:C8"/>
    <mergeCell ref="A9:C9"/>
    <mergeCell ref="B23:C23"/>
    <mergeCell ref="B24:C24"/>
    <mergeCell ref="B25:C25"/>
    <mergeCell ref="B26:C26"/>
    <mergeCell ref="B27:C27"/>
    <mergeCell ref="B28:C28"/>
    <mergeCell ref="B29:C29"/>
    <mergeCell ref="B47:C47"/>
    <mergeCell ref="B48:C48"/>
    <mergeCell ref="A103:C103"/>
    <mergeCell ref="A53:C53"/>
  </mergeCells>
  <phoneticPr fontId="21" type="noConversion"/>
  <conditionalFormatting sqref="A4:C4">
    <cfRule type="expression" dxfId="227" priority="6">
      <formula>$D$4="x"</formula>
    </cfRule>
  </conditionalFormatting>
  <conditionalFormatting sqref="A5:C5">
    <cfRule type="expression" dxfId="226" priority="3">
      <formula>$D$5="x"</formula>
    </cfRule>
  </conditionalFormatting>
  <conditionalFormatting sqref="A6:C6">
    <cfRule type="expression" dxfId="225" priority="2">
      <formula>$D$6="x"</formula>
    </cfRule>
  </conditionalFormatting>
  <conditionalFormatting sqref="A7:C7">
    <cfRule type="expression" dxfId="224" priority="1">
      <formula>$D$7="x"</formula>
    </cfRule>
  </conditionalFormatting>
  <dataValidations count="10">
    <dataValidation type="list" allowBlank="1" showInputMessage="1" showErrorMessage="1" sqref="D1:E1">
      <formula1>"Demande d'autorisation de création, Demande d'autorisation de modification, Demande d'autorisation de transfert"</formula1>
    </dataValidation>
    <dataValidation type="list" allowBlank="1" showInputMessage="1" showErrorMessage="1" sqref="B15 B13 D14:F14">
      <formula1>Inspecteur</formula1>
    </dataValidation>
    <dataValidation allowBlank="1" showInputMessage="1" showErrorMessage="1" promptTitle="Pour le compte d'une autre PUI" prompt="Préciser la ou les activités et les établissements concernés" sqref="C84:C85"/>
    <dataValidation type="list" allowBlank="1" showInputMessage="1" showErrorMessage="1" sqref="D4:D7">
      <formula1>"x"</formula1>
    </dataValidation>
    <dataValidation allowBlank="1" showInputMessage="1" showErrorMessage="1" promptTitle="Hauteur lignes" prompt="La hauteur des lignes 36 à 38 est à adapter en fonction du contenu..." sqref="F22:G25"/>
    <dataValidation allowBlank="1" showInputMessage="1" showErrorMessage="1" promptTitle="Validation activité" prompt="Pour sélectionner une activité, saisissez la valeur &quot;x&quot; dans la cellule jaune." sqref="A4:C7"/>
    <dataValidation allowBlank="1" showInputMessage="1" showErrorMessage="1" prompt="préciser _x000a_- les formes pharmaceutiques_x000a_- les opérations réalisées (fabrication, conditionnement)" sqref="A78"/>
    <dataValidation allowBlank="1" showInputMessage="1" showErrorMessage="1" prompt="Préciser_x000a_les formes pharmaceutiques" sqref="A76"/>
    <dataValidation allowBlank="1" showInputMessage="1" showErrorMessage="1" promptTitle="Précisions attendues" prompt="Nature du besoin - Durée estimée - Etablissement concerné" sqref="C68"/>
    <dataValidation allowBlank="1" showInputMessage="1" showErrorMessage="1" promptTitle="Situations exceptionnelles" prompt="La durée de l'autorisation du DGARS ne peut excéder un an." sqref="A68"/>
  </dataValidations>
  <hyperlinks>
    <hyperlink ref="A26" r:id="rId1"/>
    <hyperlink ref="A32" r:id="rId2" display="Statut"/>
  </hyperlinks>
  <printOptions horizontalCentered="1"/>
  <pageMargins left="0.55118110236220474" right="0.43307086614173229" top="0.51181102362204722" bottom="0.91" header="0.19685039370078741" footer="0.27559055118110237"/>
  <pageSetup paperSize="9" scale="78" orientation="portrait" horizontalDpi="150" verticalDpi="150" r:id="rId3"/>
  <headerFooter alignWithMargins="0">
    <oddHeader>&amp;R&amp;F</oddHeader>
    <oddFooter>&amp;LDemande d'autorisation de création
de modification ou de transfert d'une PUI&amp;CFR/PUI/709 - Version 5
Applicable le : 1 juin 2010&amp;R&amp;P sur &amp;N</oddFooter>
  </headerFooter>
  <rowBreaks count="3" manualBreakCount="3">
    <brk id="32" max="3" man="1"/>
    <brk id="70" max="3" man="1"/>
    <brk id="101" max="3" man="1"/>
  </rowBreaks>
  <drawing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Liste!$J$33:$J$36</xm:f>
          </x14:formula1>
          <xm:sqref>B1:C1</xm:sqref>
        </x14:dataValidation>
        <x14:dataValidation type="list" allowBlank="1" showInputMessage="1" showErrorMessage="1">
          <x14:formula1>
            <xm:f>Liste!$G$18:$G$19</xm:f>
          </x14:formula1>
          <xm:sqref>E4:E7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0000FF"/>
    <pageSetUpPr fitToPage="1"/>
  </sheetPr>
  <dimension ref="A1:AB99"/>
  <sheetViews>
    <sheetView view="pageBreakPreview" zoomScaleNormal="75" zoomScaleSheetLayoutView="100" workbookViewId="0">
      <pane ySplit="2" topLeftCell="A82" activePane="bottomLeft" state="frozen"/>
      <selection activeCell="A22" sqref="A22"/>
      <selection pane="bottomLeft" activeCell="G86" sqref="G86"/>
    </sheetView>
  </sheetViews>
  <sheetFormatPr baseColWidth="10" defaultRowHeight="12.75" x14ac:dyDescent="0.2"/>
  <cols>
    <col min="1" max="1" width="18.28515625" style="45" customWidth="1"/>
    <col min="2" max="3" width="2" style="31" customWidth="1"/>
    <col min="4" max="4" width="2.28515625" style="31" customWidth="1"/>
    <col min="5" max="5" width="2" style="31" customWidth="1"/>
    <col min="6" max="7" width="63.5703125" style="31" customWidth="1"/>
    <col min="8" max="8" width="12.85546875" style="32" customWidth="1"/>
    <col min="9" max="9" width="62.5703125" style="31" customWidth="1"/>
    <col min="10" max="10" width="11.42578125" style="38" hidden="1" customWidth="1"/>
    <col min="11" max="15" width="11.42578125" style="44" hidden="1" customWidth="1"/>
    <col min="16" max="17" width="11.42578125" style="44" customWidth="1"/>
    <col min="18" max="16384" width="11.42578125" style="44"/>
  </cols>
  <sheetData>
    <row r="1" spans="1:28" ht="22.5" customHeight="1" x14ac:dyDescent="0.2">
      <c r="A1" s="45" t="s">
        <v>209</v>
      </c>
      <c r="B1" s="367" t="str">
        <f>Renseignements!B19&amp;" / "&amp;Renseignements!B20</f>
        <v xml:space="preserve"> / </v>
      </c>
      <c r="C1" s="277"/>
      <c r="D1" s="277"/>
      <c r="E1" s="277"/>
      <c r="F1" s="277"/>
      <c r="G1" s="277"/>
      <c r="H1" s="277"/>
      <c r="I1" s="277"/>
    </row>
    <row r="2" spans="1:28" s="38" customFormat="1" ht="51.75" customHeight="1" x14ac:dyDescent="0.2">
      <c r="A2" s="12" t="s">
        <v>33</v>
      </c>
      <c r="B2" s="366" t="s">
        <v>55</v>
      </c>
      <c r="C2" s="366"/>
      <c r="D2" s="366"/>
      <c r="E2" s="366"/>
      <c r="F2" s="12" t="s">
        <v>4</v>
      </c>
      <c r="G2" s="157" t="s">
        <v>591</v>
      </c>
      <c r="H2" s="265" t="s">
        <v>53</v>
      </c>
      <c r="I2" s="265" t="s">
        <v>5</v>
      </c>
      <c r="J2" s="38" t="s">
        <v>118</v>
      </c>
      <c r="K2" s="38" t="s">
        <v>231</v>
      </c>
      <c r="L2" s="38" t="s">
        <v>47</v>
      </c>
      <c r="M2" s="38" t="s">
        <v>232</v>
      </c>
      <c r="N2" s="38" t="s">
        <v>233</v>
      </c>
      <c r="O2" s="32" t="s">
        <v>234</v>
      </c>
    </row>
    <row r="3" spans="1:28" s="39" customFormat="1" ht="20.25" customHeight="1" x14ac:dyDescent="0.2">
      <c r="A3" s="93"/>
      <c r="B3" s="94"/>
      <c r="C3" s="94"/>
      <c r="D3" s="94"/>
      <c r="E3" s="94"/>
      <c r="F3" s="95" t="s">
        <v>303</v>
      </c>
      <c r="G3" s="158"/>
      <c r="H3" s="96"/>
      <c r="I3" s="97"/>
      <c r="J3" s="52"/>
    </row>
    <row r="4" spans="1:28" s="40" customFormat="1" ht="20.25" customHeight="1" x14ac:dyDescent="0.2">
      <c r="A4" s="98"/>
      <c r="B4" s="88" t="s">
        <v>6</v>
      </c>
      <c r="C4" s="88">
        <v>1</v>
      </c>
      <c r="D4" s="88"/>
      <c r="E4" s="88"/>
      <c r="F4" s="89" t="s">
        <v>80</v>
      </c>
      <c r="G4" s="89"/>
      <c r="H4" s="99"/>
      <c r="I4" s="100"/>
      <c r="J4" s="53"/>
    </row>
    <row r="5" spans="1:28" s="41" customFormat="1" ht="25.5" x14ac:dyDescent="0.2">
      <c r="A5" s="109" t="s">
        <v>242</v>
      </c>
      <c r="B5" s="85" t="s">
        <v>6</v>
      </c>
      <c r="C5" s="85">
        <v>1</v>
      </c>
      <c r="D5" s="85">
        <v>1</v>
      </c>
      <c r="E5" s="85"/>
      <c r="F5" s="86" t="s">
        <v>79</v>
      </c>
      <c r="G5" s="127"/>
      <c r="H5" s="127"/>
      <c r="I5" s="127"/>
      <c r="J5" s="54" t="str">
        <f>IF(H5="","",IF(OR(H5="E",H5="E Majeur",H5="E Critique",H5="Rem."),"N","X"))</f>
        <v/>
      </c>
      <c r="K5" s="41" t="str">
        <f>B5&amp;C5&amp;D5&amp;E5</f>
        <v>A11</v>
      </c>
    </row>
    <row r="6" spans="1:28" s="42" customFormat="1" ht="25.5" x14ac:dyDescent="0.2">
      <c r="A6" s="110" t="s">
        <v>7</v>
      </c>
      <c r="B6" s="5" t="s">
        <v>6</v>
      </c>
      <c r="C6" s="5">
        <v>1</v>
      </c>
      <c r="D6" s="5">
        <v>2</v>
      </c>
      <c r="E6" s="5"/>
      <c r="F6" s="7" t="s">
        <v>130</v>
      </c>
      <c r="G6" s="127"/>
      <c r="H6" s="127"/>
      <c r="I6" s="128"/>
      <c r="J6" s="54" t="str">
        <f t="shared" ref="J6:J21" si="0">IF(H6="","",IF(OR(H6="E",H6="E Majeur",H6="E Critique",H6="Rem."),"N","X"))</f>
        <v/>
      </c>
      <c r="K6" s="41" t="str">
        <f t="shared" ref="K6:K21" si="1">B6&amp;C6&amp;D6&amp;E6</f>
        <v>A12</v>
      </c>
      <c r="L6" s="41"/>
      <c r="M6" s="41"/>
      <c r="N6" s="41"/>
      <c r="O6" s="41"/>
      <c r="P6" s="41"/>
      <c r="Q6" s="41"/>
      <c r="R6" s="41"/>
      <c r="S6" s="41"/>
      <c r="T6" s="41"/>
      <c r="U6" s="41"/>
      <c r="V6" s="41"/>
      <c r="W6" s="41"/>
      <c r="X6" s="41"/>
      <c r="Y6" s="41"/>
      <c r="Z6" s="41"/>
      <c r="AA6" s="41"/>
      <c r="AB6" s="41"/>
    </row>
    <row r="7" spans="1:28" s="42" customFormat="1" ht="24.75" customHeight="1" x14ac:dyDescent="0.2">
      <c r="A7" s="110" t="s">
        <v>243</v>
      </c>
      <c r="B7" s="5" t="s">
        <v>6</v>
      </c>
      <c r="C7" s="5">
        <v>1</v>
      </c>
      <c r="D7" s="5">
        <v>3</v>
      </c>
      <c r="E7" s="5"/>
      <c r="F7" s="7" t="s">
        <v>111</v>
      </c>
      <c r="G7" s="127"/>
      <c r="H7" s="127"/>
      <c r="I7" s="128"/>
      <c r="J7" s="54" t="str">
        <f t="shared" si="0"/>
        <v/>
      </c>
      <c r="K7" s="41" t="str">
        <f t="shared" si="1"/>
        <v>A13</v>
      </c>
      <c r="L7" s="41"/>
      <c r="M7" s="41"/>
      <c r="N7" s="41"/>
      <c r="O7" s="41"/>
      <c r="P7" s="41"/>
      <c r="Q7" s="41"/>
      <c r="R7" s="41"/>
      <c r="S7" s="41"/>
      <c r="T7" s="41"/>
      <c r="U7" s="41"/>
      <c r="V7" s="41"/>
      <c r="W7" s="41"/>
      <c r="X7" s="41"/>
      <c r="Y7" s="41"/>
      <c r="Z7" s="41"/>
      <c r="AA7" s="41"/>
      <c r="AB7" s="41"/>
    </row>
    <row r="8" spans="1:28" s="41" customFormat="1" ht="25.5" x14ac:dyDescent="0.2">
      <c r="A8" s="110" t="s">
        <v>244</v>
      </c>
      <c r="B8" s="5" t="s">
        <v>6</v>
      </c>
      <c r="C8" s="5">
        <v>1</v>
      </c>
      <c r="D8" s="5">
        <v>4</v>
      </c>
      <c r="E8" s="5"/>
      <c r="F8" s="7" t="s">
        <v>78</v>
      </c>
      <c r="G8" s="127"/>
      <c r="H8" s="127"/>
      <c r="I8" s="128"/>
      <c r="J8" s="54" t="str">
        <f t="shared" si="0"/>
        <v/>
      </c>
      <c r="K8" s="41" t="str">
        <f t="shared" si="1"/>
        <v>A14</v>
      </c>
    </row>
    <row r="9" spans="1:28" s="41" customFormat="1" ht="51" x14ac:dyDescent="0.2">
      <c r="A9" s="111" t="s">
        <v>245</v>
      </c>
      <c r="B9" s="83" t="s">
        <v>6</v>
      </c>
      <c r="C9" s="83">
        <v>1</v>
      </c>
      <c r="D9" s="83">
        <v>5</v>
      </c>
      <c r="E9" s="83"/>
      <c r="F9" s="84" t="s">
        <v>77</v>
      </c>
      <c r="G9" s="239"/>
      <c r="H9" s="127"/>
      <c r="I9" s="129"/>
      <c r="J9" s="54" t="str">
        <f t="shared" si="0"/>
        <v/>
      </c>
      <c r="K9" s="41" t="str">
        <f t="shared" si="1"/>
        <v>A15</v>
      </c>
    </row>
    <row r="10" spans="1:28" s="40" customFormat="1" ht="20.25" customHeight="1" x14ac:dyDescent="0.2">
      <c r="A10" s="87"/>
      <c r="B10" s="88" t="s">
        <v>6</v>
      </c>
      <c r="C10" s="88">
        <v>2</v>
      </c>
      <c r="D10" s="88"/>
      <c r="E10" s="88"/>
      <c r="F10" s="89" t="s">
        <v>76</v>
      </c>
      <c r="G10" s="89"/>
      <c r="H10" s="130"/>
      <c r="I10" s="131"/>
      <c r="J10" s="54" t="str">
        <f t="shared" si="0"/>
        <v/>
      </c>
      <c r="K10" s="41" t="str">
        <f t="shared" si="1"/>
        <v>A2</v>
      </c>
    </row>
    <row r="11" spans="1:28" s="42" customFormat="1" ht="25.5" x14ac:dyDescent="0.2">
      <c r="A11" s="109" t="s">
        <v>7</v>
      </c>
      <c r="B11" s="85" t="s">
        <v>6</v>
      </c>
      <c r="C11" s="85">
        <v>2</v>
      </c>
      <c r="D11" s="85">
        <v>1</v>
      </c>
      <c r="E11" s="85"/>
      <c r="F11" s="86" t="s">
        <v>130</v>
      </c>
      <c r="G11" s="127"/>
      <c r="H11" s="127"/>
      <c r="I11" s="127"/>
      <c r="J11" s="54" t="str">
        <f t="shared" si="0"/>
        <v/>
      </c>
      <c r="K11" s="41" t="str">
        <f t="shared" si="1"/>
        <v>A21</v>
      </c>
      <c r="L11" s="41"/>
      <c r="M11" s="41"/>
      <c r="N11" s="41"/>
      <c r="O11" s="41"/>
      <c r="P11" s="41"/>
      <c r="Q11" s="41"/>
      <c r="R11" s="41"/>
      <c r="S11" s="41"/>
      <c r="T11" s="41"/>
      <c r="U11" s="41"/>
      <c r="V11" s="41"/>
      <c r="W11" s="41"/>
      <c r="X11" s="41"/>
      <c r="Y11" s="41"/>
      <c r="Z11" s="41"/>
      <c r="AA11" s="41"/>
      <c r="AB11" s="41"/>
    </row>
    <row r="12" spans="1:28" s="42" customFormat="1" ht="51" x14ac:dyDescent="0.2">
      <c r="A12" s="111" t="s">
        <v>246</v>
      </c>
      <c r="B12" s="83" t="s">
        <v>6</v>
      </c>
      <c r="C12" s="83">
        <v>2</v>
      </c>
      <c r="D12" s="83">
        <v>2</v>
      </c>
      <c r="E12" s="83"/>
      <c r="F12" s="84" t="s">
        <v>302</v>
      </c>
      <c r="G12" s="239"/>
      <c r="H12" s="127"/>
      <c r="I12" s="129"/>
      <c r="J12" s="54" t="str">
        <f t="shared" si="0"/>
        <v/>
      </c>
      <c r="K12" s="41" t="str">
        <f t="shared" si="1"/>
        <v>A22</v>
      </c>
      <c r="L12" s="41"/>
      <c r="M12" s="41"/>
      <c r="N12" s="41"/>
      <c r="O12" s="41"/>
      <c r="P12" s="41"/>
      <c r="Q12" s="41"/>
      <c r="R12" s="41"/>
      <c r="S12" s="41"/>
      <c r="T12" s="41"/>
      <c r="U12" s="41"/>
      <c r="V12" s="41"/>
      <c r="W12" s="41"/>
      <c r="X12" s="41"/>
      <c r="Y12" s="41"/>
      <c r="Z12" s="41"/>
      <c r="AA12" s="41"/>
      <c r="AB12" s="41"/>
    </row>
    <row r="13" spans="1:28" s="43" customFormat="1" ht="20.25" customHeight="1" x14ac:dyDescent="0.2">
      <c r="A13" s="101"/>
      <c r="B13" s="88" t="s">
        <v>6</v>
      </c>
      <c r="C13" s="88">
        <v>3</v>
      </c>
      <c r="D13" s="88"/>
      <c r="E13" s="88"/>
      <c r="F13" s="89" t="s">
        <v>83</v>
      </c>
      <c r="G13" s="89"/>
      <c r="H13" s="130"/>
      <c r="I13" s="132"/>
      <c r="J13" s="54" t="str">
        <f t="shared" si="0"/>
        <v/>
      </c>
      <c r="K13" s="41" t="str">
        <f t="shared" si="1"/>
        <v>A3</v>
      </c>
    </row>
    <row r="14" spans="1:28" ht="20.25" customHeight="1" x14ac:dyDescent="0.2">
      <c r="A14" s="109" t="s">
        <v>8</v>
      </c>
      <c r="B14" s="85" t="s">
        <v>6</v>
      </c>
      <c r="C14" s="85">
        <v>3</v>
      </c>
      <c r="D14" s="85">
        <v>1</v>
      </c>
      <c r="E14" s="85"/>
      <c r="F14" s="92" t="s">
        <v>300</v>
      </c>
      <c r="G14" s="133"/>
      <c r="H14" s="127"/>
      <c r="I14" s="133"/>
      <c r="J14" s="54" t="str">
        <f t="shared" si="0"/>
        <v/>
      </c>
      <c r="K14" s="41" t="str">
        <f t="shared" si="1"/>
        <v>A31</v>
      </c>
      <c r="L14" s="41"/>
      <c r="M14" s="41"/>
      <c r="N14" s="41"/>
      <c r="O14" s="41"/>
      <c r="P14" s="41"/>
      <c r="Q14" s="41"/>
      <c r="R14" s="41"/>
      <c r="S14" s="41"/>
      <c r="T14" s="41"/>
      <c r="U14" s="41"/>
      <c r="V14" s="41"/>
      <c r="W14" s="41"/>
      <c r="X14" s="41"/>
      <c r="Y14" s="41"/>
      <c r="Z14" s="41"/>
      <c r="AA14" s="41"/>
      <c r="AB14" s="41"/>
    </row>
    <row r="15" spans="1:28" ht="51" x14ac:dyDescent="0.2">
      <c r="A15" s="110" t="s">
        <v>27</v>
      </c>
      <c r="B15" s="5" t="s">
        <v>6</v>
      </c>
      <c r="C15" s="5">
        <v>3</v>
      </c>
      <c r="D15" s="5">
        <v>2</v>
      </c>
      <c r="E15" s="5"/>
      <c r="F15" s="7" t="s">
        <v>81</v>
      </c>
      <c r="G15" s="127"/>
      <c r="H15" s="127"/>
      <c r="I15" s="134"/>
      <c r="J15" s="54" t="str">
        <f t="shared" si="0"/>
        <v/>
      </c>
      <c r="K15" s="41" t="str">
        <f t="shared" si="1"/>
        <v>A32</v>
      </c>
      <c r="L15" s="41"/>
      <c r="M15" s="41"/>
      <c r="N15" s="41"/>
      <c r="O15" s="41"/>
      <c r="P15" s="41"/>
      <c r="Q15" s="41"/>
      <c r="R15" s="41"/>
      <c r="S15" s="41"/>
      <c r="T15" s="41"/>
      <c r="U15" s="41"/>
      <c r="V15" s="41"/>
      <c r="W15" s="41"/>
      <c r="X15" s="41"/>
      <c r="Y15" s="41"/>
      <c r="Z15" s="41"/>
      <c r="AA15" s="41"/>
      <c r="AB15" s="41"/>
    </row>
    <row r="16" spans="1:28" s="42" customFormat="1" ht="25.5" x14ac:dyDescent="0.2">
      <c r="A16" s="110" t="s">
        <v>247</v>
      </c>
      <c r="B16" s="5" t="s">
        <v>6</v>
      </c>
      <c r="C16" s="5">
        <v>3</v>
      </c>
      <c r="D16" s="5">
        <v>3</v>
      </c>
      <c r="E16" s="5"/>
      <c r="F16" s="7" t="s">
        <v>82</v>
      </c>
      <c r="G16" s="127"/>
      <c r="H16" s="127"/>
      <c r="I16" s="128"/>
      <c r="J16" s="54" t="str">
        <f t="shared" si="0"/>
        <v/>
      </c>
      <c r="K16" s="41" t="str">
        <f t="shared" si="1"/>
        <v>A33</v>
      </c>
      <c r="L16" s="41"/>
      <c r="M16" s="41"/>
      <c r="N16" s="41"/>
      <c r="O16" s="41"/>
      <c r="P16" s="41"/>
      <c r="Q16" s="41"/>
      <c r="R16" s="41"/>
      <c r="S16" s="41"/>
      <c r="T16" s="41"/>
      <c r="U16" s="41"/>
      <c r="V16" s="41"/>
      <c r="W16" s="41"/>
      <c r="X16" s="41"/>
      <c r="Y16" s="41"/>
      <c r="Z16" s="41"/>
      <c r="AA16" s="41"/>
      <c r="AB16" s="41"/>
    </row>
    <row r="17" spans="1:28" s="42" customFormat="1" ht="63.75" x14ac:dyDescent="0.2">
      <c r="A17" s="110" t="s">
        <v>248</v>
      </c>
      <c r="B17" s="5" t="s">
        <v>6</v>
      </c>
      <c r="C17" s="5">
        <v>3</v>
      </c>
      <c r="D17" s="5">
        <v>4</v>
      </c>
      <c r="E17" s="5"/>
      <c r="F17" s="7" t="s">
        <v>88</v>
      </c>
      <c r="G17" s="127"/>
      <c r="H17" s="127"/>
      <c r="I17" s="128"/>
      <c r="J17" s="54" t="str">
        <f t="shared" si="0"/>
        <v/>
      </c>
      <c r="K17" s="41" t="str">
        <f t="shared" si="1"/>
        <v>A34</v>
      </c>
      <c r="L17" s="41"/>
      <c r="M17" s="41"/>
      <c r="N17" s="41"/>
      <c r="O17" s="41"/>
      <c r="P17" s="41"/>
      <c r="Q17" s="41"/>
      <c r="R17" s="41"/>
      <c r="S17" s="41"/>
      <c r="T17" s="41"/>
      <c r="U17" s="41"/>
      <c r="V17" s="41"/>
      <c r="W17" s="41"/>
      <c r="X17" s="41"/>
      <c r="Y17" s="41"/>
      <c r="Z17" s="41"/>
      <c r="AA17" s="41"/>
      <c r="AB17" s="41"/>
    </row>
    <row r="18" spans="1:28" s="42" customFormat="1" ht="38.25" customHeight="1" x14ac:dyDescent="0.2">
      <c r="A18" s="110" t="s">
        <v>87</v>
      </c>
      <c r="B18" s="5" t="s">
        <v>6</v>
      </c>
      <c r="C18" s="5">
        <v>3</v>
      </c>
      <c r="D18" s="5">
        <v>5</v>
      </c>
      <c r="E18" s="5"/>
      <c r="F18" s="7" t="s">
        <v>93</v>
      </c>
      <c r="G18" s="127"/>
      <c r="H18" s="127"/>
      <c r="I18" s="128"/>
      <c r="J18" s="54" t="str">
        <f t="shared" si="0"/>
        <v/>
      </c>
      <c r="K18" s="41" t="str">
        <f t="shared" si="1"/>
        <v>A35</v>
      </c>
      <c r="L18" s="41"/>
      <c r="M18" s="41"/>
      <c r="N18" s="41"/>
      <c r="O18" s="41"/>
      <c r="P18" s="41"/>
      <c r="Q18" s="41"/>
      <c r="R18" s="41"/>
      <c r="S18" s="41"/>
      <c r="T18" s="41"/>
      <c r="U18" s="41"/>
      <c r="V18" s="41"/>
      <c r="W18" s="41"/>
      <c r="X18" s="41"/>
      <c r="Y18" s="41"/>
      <c r="Z18" s="41"/>
      <c r="AA18" s="41"/>
      <c r="AB18" s="41"/>
    </row>
    <row r="19" spans="1:28" s="41" customFormat="1" ht="81.75" customHeight="1" x14ac:dyDescent="0.2">
      <c r="A19" s="110" t="s">
        <v>44</v>
      </c>
      <c r="B19" s="5" t="s">
        <v>6</v>
      </c>
      <c r="C19" s="5">
        <v>3</v>
      </c>
      <c r="D19" s="5">
        <v>6</v>
      </c>
      <c r="E19" s="5"/>
      <c r="F19" s="37" t="s">
        <v>112</v>
      </c>
      <c r="G19" s="133"/>
      <c r="H19" s="127"/>
      <c r="I19" s="128"/>
      <c r="J19" s="54" t="str">
        <f t="shared" si="0"/>
        <v/>
      </c>
      <c r="K19" s="41" t="str">
        <f t="shared" si="1"/>
        <v>A36</v>
      </c>
    </row>
    <row r="20" spans="1:28" ht="25.5" x14ac:dyDescent="0.2">
      <c r="A20" s="110" t="s">
        <v>75</v>
      </c>
      <c r="B20" s="5" t="s">
        <v>6</v>
      </c>
      <c r="C20" s="5">
        <v>3</v>
      </c>
      <c r="D20" s="5">
        <v>7</v>
      </c>
      <c r="E20" s="5"/>
      <c r="F20" s="37" t="s">
        <v>301</v>
      </c>
      <c r="G20" s="133"/>
      <c r="H20" s="127"/>
      <c r="I20" s="128"/>
      <c r="J20" s="54" t="str">
        <f t="shared" si="0"/>
        <v/>
      </c>
      <c r="K20" s="41" t="str">
        <f t="shared" si="1"/>
        <v>A37</v>
      </c>
      <c r="L20" s="41"/>
      <c r="M20" s="41"/>
      <c r="N20" s="41"/>
      <c r="O20" s="41"/>
      <c r="P20" s="41"/>
      <c r="Q20" s="41"/>
      <c r="R20" s="41"/>
      <c r="S20" s="41"/>
      <c r="T20" s="41"/>
      <c r="U20" s="41"/>
      <c r="V20" s="41"/>
      <c r="W20" s="41"/>
      <c r="X20" s="41"/>
      <c r="Y20" s="41"/>
      <c r="Z20" s="41"/>
      <c r="AA20" s="41"/>
      <c r="AB20" s="41"/>
    </row>
    <row r="21" spans="1:28" s="41" customFormat="1" ht="102.75" customHeight="1" x14ac:dyDescent="0.2">
      <c r="A21" s="111" t="s">
        <v>51</v>
      </c>
      <c r="B21" s="83" t="s">
        <v>6</v>
      </c>
      <c r="C21" s="83">
        <v>3</v>
      </c>
      <c r="D21" s="83">
        <v>8</v>
      </c>
      <c r="E21" s="83"/>
      <c r="F21" s="84" t="s">
        <v>84</v>
      </c>
      <c r="G21" s="239"/>
      <c r="H21" s="127"/>
      <c r="I21" s="129"/>
      <c r="J21" s="54" t="str">
        <f t="shared" si="0"/>
        <v/>
      </c>
      <c r="K21" s="41" t="str">
        <f t="shared" si="1"/>
        <v>A38</v>
      </c>
    </row>
    <row r="22" spans="1:28" s="39" customFormat="1" ht="20.25" customHeight="1" x14ac:dyDescent="0.2">
      <c r="A22" s="102"/>
      <c r="B22" s="94"/>
      <c r="C22" s="94"/>
      <c r="D22" s="94"/>
      <c r="E22" s="94"/>
      <c r="F22" s="368" t="s">
        <v>304</v>
      </c>
      <c r="G22" s="368"/>
      <c r="H22" s="369"/>
      <c r="I22" s="315"/>
      <c r="J22" s="54" t="str">
        <f>IF(H22="","",IF(OR(H22="E",H22="E Majeur",H22="E Critique",H22="Rem."),"N","X"))</f>
        <v/>
      </c>
      <c r="K22" s="41" t="str">
        <f>B22&amp;C22&amp;D22&amp;E22</f>
        <v/>
      </c>
    </row>
    <row r="23" spans="1:28" s="40" customFormat="1" ht="20.25" customHeight="1" x14ac:dyDescent="0.2">
      <c r="A23" s="98"/>
      <c r="B23" s="88" t="s">
        <v>28</v>
      </c>
      <c r="C23" s="88">
        <v>1</v>
      </c>
      <c r="D23" s="88"/>
      <c r="E23" s="88"/>
      <c r="F23" s="89" t="s">
        <v>305</v>
      </c>
      <c r="G23" s="89"/>
      <c r="H23" s="99"/>
      <c r="I23" s="100"/>
      <c r="J23" s="53"/>
    </row>
    <row r="24" spans="1:28" s="41" customFormat="1" ht="25.5" x14ac:dyDescent="0.2">
      <c r="A24" s="111" t="s">
        <v>306</v>
      </c>
      <c r="B24" s="83" t="s">
        <v>28</v>
      </c>
      <c r="C24" s="83">
        <v>1</v>
      </c>
      <c r="D24" s="83">
        <v>1</v>
      </c>
      <c r="E24" s="83"/>
      <c r="F24" s="180" t="s">
        <v>311</v>
      </c>
      <c r="G24" s="128"/>
      <c r="H24" s="127"/>
      <c r="I24" s="129"/>
      <c r="J24" s="54" t="str">
        <f>IF(H24="","",IF(OR(H24="E",H24="E Majeur",H24="E Critique",H24="Rem."),"N","X"))</f>
        <v/>
      </c>
      <c r="K24" s="41" t="str">
        <f>B24&amp;C24&amp;D24&amp;E24</f>
        <v>B11</v>
      </c>
    </row>
    <row r="25" spans="1:28" s="41" customFormat="1" ht="25.5" x14ac:dyDescent="0.2">
      <c r="A25" s="111" t="s">
        <v>306</v>
      </c>
      <c r="B25" s="83" t="s">
        <v>28</v>
      </c>
      <c r="C25" s="83">
        <v>1</v>
      </c>
      <c r="D25" s="83">
        <v>2</v>
      </c>
      <c r="E25" s="83"/>
      <c r="F25" s="180" t="s">
        <v>307</v>
      </c>
      <c r="G25" s="128"/>
      <c r="H25" s="127"/>
      <c r="I25" s="129"/>
      <c r="J25" s="54" t="str">
        <f>IF(H25="","",IF(OR(H25="E",H25="E Majeur",H25="E Critique",H25="Rem."),"N","X"))</f>
        <v/>
      </c>
      <c r="K25" s="41" t="str">
        <f>B25&amp;C25&amp;D25&amp;E25</f>
        <v>B12</v>
      </c>
    </row>
    <row r="26" spans="1:28" s="41" customFormat="1" ht="25.5" x14ac:dyDescent="0.2">
      <c r="A26" s="111" t="s">
        <v>306</v>
      </c>
      <c r="B26" s="83" t="s">
        <v>28</v>
      </c>
      <c r="C26" s="83">
        <v>1</v>
      </c>
      <c r="D26" s="83">
        <v>3</v>
      </c>
      <c r="E26" s="83"/>
      <c r="F26" s="180" t="s">
        <v>308</v>
      </c>
      <c r="G26" s="128"/>
      <c r="H26" s="127"/>
      <c r="I26" s="129"/>
      <c r="J26" s="54" t="str">
        <f>IF(H26="","",IF(OR(H26="E",H26="E Majeur",H26="E Critique",H26="Rem."),"N","X"))</f>
        <v/>
      </c>
      <c r="K26" s="41" t="str">
        <f>B26&amp;C26&amp;D26&amp;E26</f>
        <v>B13</v>
      </c>
    </row>
    <row r="27" spans="1:28" s="41" customFormat="1" ht="38.25" x14ac:dyDescent="0.2">
      <c r="A27" s="111" t="s">
        <v>309</v>
      </c>
      <c r="B27" s="83" t="s">
        <v>28</v>
      </c>
      <c r="C27" s="83">
        <v>1</v>
      </c>
      <c r="D27" s="83">
        <v>4</v>
      </c>
      <c r="E27" s="83"/>
      <c r="F27" s="181" t="s">
        <v>310</v>
      </c>
      <c r="G27" s="240"/>
      <c r="H27" s="127"/>
      <c r="I27" s="129"/>
      <c r="J27" s="54" t="str">
        <f>IF(H27="","",IF(OR(H27="E",H27="E Majeur",H27="E Critique",H27="Rem."),"N","X"))</f>
        <v/>
      </c>
      <c r="K27" s="41" t="str">
        <f>B27&amp;C27&amp;D27&amp;E27</f>
        <v>B14</v>
      </c>
    </row>
    <row r="28" spans="1:28" s="40" customFormat="1" ht="20.25" customHeight="1" x14ac:dyDescent="0.2">
      <c r="A28" s="98"/>
      <c r="B28" s="88" t="s">
        <v>9</v>
      </c>
      <c r="C28" s="88">
        <v>1</v>
      </c>
      <c r="D28" s="88"/>
      <c r="E28" s="88"/>
      <c r="F28" s="89" t="s">
        <v>312</v>
      </c>
      <c r="G28" s="185"/>
      <c r="H28" s="99"/>
      <c r="I28" s="100"/>
      <c r="J28" s="53"/>
    </row>
    <row r="29" spans="1:28" s="41" customFormat="1" ht="25.5" x14ac:dyDescent="0.2">
      <c r="A29" s="111" t="s">
        <v>313</v>
      </c>
      <c r="B29" s="83" t="s">
        <v>9</v>
      </c>
      <c r="C29" s="83">
        <v>1</v>
      </c>
      <c r="D29" s="83">
        <v>1</v>
      </c>
      <c r="E29" s="83"/>
      <c r="F29" s="180" t="s">
        <v>314</v>
      </c>
      <c r="G29" s="128"/>
      <c r="H29" s="127"/>
      <c r="I29" s="129" t="s">
        <v>315</v>
      </c>
      <c r="J29" s="54" t="str">
        <f>IF(H29="","",IF(OR(H29="E",H29="E Majeur",H29="E Critique",H29="Rem."),"N","X"))</f>
        <v/>
      </c>
      <c r="K29" s="41" t="str">
        <f>B29&amp;C29&amp;D29&amp;E29</f>
        <v>C11</v>
      </c>
    </row>
    <row r="30" spans="1:28" s="41" customFormat="1" ht="25.5" x14ac:dyDescent="0.2">
      <c r="A30" s="111" t="s">
        <v>316</v>
      </c>
      <c r="B30" s="83" t="s">
        <v>9</v>
      </c>
      <c r="C30" s="83">
        <v>1</v>
      </c>
      <c r="D30" s="83">
        <v>2</v>
      </c>
      <c r="E30" s="83"/>
      <c r="F30" s="180" t="s">
        <v>317</v>
      </c>
      <c r="G30" s="128"/>
      <c r="H30" s="127"/>
      <c r="I30" s="129" t="s">
        <v>318</v>
      </c>
      <c r="J30" s="54" t="str">
        <f>IF(H30="","",IF(OR(H30="E",H30="E Majeur",H30="E Critique",H30="Rem."),"N","X"))</f>
        <v/>
      </c>
      <c r="K30" s="41" t="str">
        <f>B30&amp;C30&amp;D30&amp;E30</f>
        <v>C12</v>
      </c>
    </row>
    <row r="31" spans="1:28" s="41" customFormat="1" ht="25.5" x14ac:dyDescent="0.2">
      <c r="A31" s="111" t="s">
        <v>319</v>
      </c>
      <c r="B31" s="83" t="s">
        <v>9</v>
      </c>
      <c r="C31" s="83">
        <v>1</v>
      </c>
      <c r="D31" s="83">
        <v>3</v>
      </c>
      <c r="E31" s="83"/>
      <c r="F31" s="180" t="s">
        <v>320</v>
      </c>
      <c r="G31" s="128"/>
      <c r="H31" s="127"/>
      <c r="I31" s="129" t="s">
        <v>321</v>
      </c>
      <c r="J31" s="54" t="str">
        <f>IF(H31="","",IF(OR(H31="E",H31="E Majeur",H31="E Critique",H31="Rem."),"N","X"))</f>
        <v/>
      </c>
      <c r="K31" s="41" t="str">
        <f>B31&amp;C31&amp;D31&amp;E31</f>
        <v>C13</v>
      </c>
    </row>
    <row r="32" spans="1:28" s="41" customFormat="1" ht="38.25" x14ac:dyDescent="0.2">
      <c r="A32" s="111" t="s">
        <v>322</v>
      </c>
      <c r="B32" s="83" t="s">
        <v>9</v>
      </c>
      <c r="C32" s="83">
        <v>1</v>
      </c>
      <c r="D32" s="83">
        <v>4</v>
      </c>
      <c r="E32" s="83"/>
      <c r="F32" s="180" t="s">
        <v>323</v>
      </c>
      <c r="G32" s="128"/>
      <c r="H32" s="127"/>
      <c r="I32" s="129"/>
      <c r="J32" s="54" t="str">
        <f>IF(H32="","",IF(OR(H32="E",H32="E Majeur",H32="E Critique",H32="Rem."),"N","X"))</f>
        <v/>
      </c>
      <c r="K32" s="41" t="str">
        <f>B32&amp;C32&amp;D32&amp;E32</f>
        <v>C14</v>
      </c>
    </row>
    <row r="33" spans="1:11" s="41" customFormat="1" ht="51" x14ac:dyDescent="0.2">
      <c r="A33" s="111" t="s">
        <v>541</v>
      </c>
      <c r="B33" s="83" t="s">
        <v>9</v>
      </c>
      <c r="C33" s="83">
        <v>1</v>
      </c>
      <c r="D33" s="83">
        <v>5</v>
      </c>
      <c r="E33" s="83"/>
      <c r="F33" s="180" t="s">
        <v>542</v>
      </c>
      <c r="G33" s="128"/>
      <c r="H33" s="127"/>
      <c r="I33" s="129" t="s">
        <v>543</v>
      </c>
      <c r="J33" s="54" t="str">
        <f t="shared" ref="J33:J38" si="2">IF(H33="","",IF(OR(H33="E",H33="E Majeur",H33="E Critique",H33="Rem."),"N","X"))</f>
        <v/>
      </c>
      <c r="K33" s="41" t="str">
        <f t="shared" ref="K33:K38" si="3">B33&amp;C33&amp;D33&amp;E33</f>
        <v>C15</v>
      </c>
    </row>
    <row r="34" spans="1:11" s="41" customFormat="1" ht="26.25" customHeight="1" x14ac:dyDescent="0.2">
      <c r="A34" s="111" t="s">
        <v>324</v>
      </c>
      <c r="B34" s="83" t="s">
        <v>9</v>
      </c>
      <c r="C34" s="83">
        <v>1</v>
      </c>
      <c r="D34" s="83">
        <v>6</v>
      </c>
      <c r="E34" s="83"/>
      <c r="F34" s="180" t="s">
        <v>325</v>
      </c>
      <c r="G34" s="128"/>
      <c r="H34" s="127"/>
      <c r="I34" s="129"/>
      <c r="J34" s="54" t="str">
        <f t="shared" si="2"/>
        <v/>
      </c>
      <c r="K34" s="41" t="str">
        <f t="shared" si="3"/>
        <v>C16</v>
      </c>
    </row>
    <row r="35" spans="1:11" s="41" customFormat="1" ht="38.25" x14ac:dyDescent="0.2">
      <c r="A35" s="111" t="s">
        <v>326</v>
      </c>
      <c r="B35" s="83" t="s">
        <v>9</v>
      </c>
      <c r="C35" s="83">
        <v>1</v>
      </c>
      <c r="D35" s="83">
        <v>7</v>
      </c>
      <c r="E35" s="83"/>
      <c r="F35" s="180" t="s">
        <v>327</v>
      </c>
      <c r="G35" s="128"/>
      <c r="H35" s="127"/>
      <c r="I35" s="129" t="s">
        <v>328</v>
      </c>
      <c r="J35" s="54" t="str">
        <f t="shared" si="2"/>
        <v/>
      </c>
      <c r="K35" s="41" t="str">
        <f t="shared" si="3"/>
        <v>C17</v>
      </c>
    </row>
    <row r="36" spans="1:11" s="41" customFormat="1" ht="38.25" x14ac:dyDescent="0.2">
      <c r="A36" s="111" t="s">
        <v>329</v>
      </c>
      <c r="B36" s="83" t="s">
        <v>9</v>
      </c>
      <c r="C36" s="83">
        <v>1</v>
      </c>
      <c r="D36" s="83">
        <v>8</v>
      </c>
      <c r="E36" s="83"/>
      <c r="F36" s="180" t="s">
        <v>330</v>
      </c>
      <c r="G36" s="128"/>
      <c r="H36" s="127"/>
      <c r="I36" s="129" t="s">
        <v>331</v>
      </c>
      <c r="J36" s="54" t="str">
        <f t="shared" si="2"/>
        <v/>
      </c>
      <c r="K36" s="41" t="str">
        <f t="shared" si="3"/>
        <v>C18</v>
      </c>
    </row>
    <row r="37" spans="1:11" s="41" customFormat="1" ht="76.5" x14ac:dyDescent="0.2">
      <c r="A37" s="111" t="s">
        <v>332</v>
      </c>
      <c r="B37" s="83" t="s">
        <v>9</v>
      </c>
      <c r="C37" s="83">
        <v>1</v>
      </c>
      <c r="D37" s="83">
        <v>9</v>
      </c>
      <c r="E37" s="83"/>
      <c r="F37" s="180" t="s">
        <v>333</v>
      </c>
      <c r="G37" s="128"/>
      <c r="H37" s="127"/>
      <c r="I37" s="129"/>
      <c r="J37" s="54" t="str">
        <f t="shared" si="2"/>
        <v/>
      </c>
      <c r="K37" s="41" t="str">
        <f t="shared" si="3"/>
        <v>C19</v>
      </c>
    </row>
    <row r="38" spans="1:11" s="41" customFormat="1" ht="38.25" x14ac:dyDescent="0.2">
      <c r="A38" s="111" t="s">
        <v>334</v>
      </c>
      <c r="B38" s="83" t="s">
        <v>9</v>
      </c>
      <c r="C38" s="83">
        <v>2</v>
      </c>
      <c r="D38" s="83">
        <v>0</v>
      </c>
      <c r="E38" s="83"/>
      <c r="F38" s="180" t="s">
        <v>335</v>
      </c>
      <c r="G38" s="128"/>
      <c r="H38" s="127"/>
      <c r="I38" s="129"/>
      <c r="J38" s="54" t="str">
        <f t="shared" si="2"/>
        <v/>
      </c>
      <c r="K38" s="41" t="str">
        <f t="shared" si="3"/>
        <v>C20</v>
      </c>
    </row>
    <row r="39" spans="1:11" s="41" customFormat="1" ht="24" customHeight="1" x14ac:dyDescent="0.2">
      <c r="A39" s="111" t="s">
        <v>336</v>
      </c>
      <c r="B39" s="83" t="s">
        <v>9</v>
      </c>
      <c r="C39" s="83">
        <v>2</v>
      </c>
      <c r="D39" s="83">
        <v>1</v>
      </c>
      <c r="E39" s="83"/>
      <c r="F39" s="180" t="s">
        <v>337</v>
      </c>
      <c r="G39" s="128"/>
      <c r="H39" s="127"/>
      <c r="I39" s="129" t="s">
        <v>338</v>
      </c>
      <c r="J39" s="54" t="str">
        <f t="shared" ref="J39:J45" si="4">IF(H39="","",IF(OR(H39="E",H39="E Majeur",H39="E Critique",H39="Rem."),"N","X"))</f>
        <v/>
      </c>
      <c r="K39" s="41" t="str">
        <f t="shared" ref="K39:K45" si="5">B39&amp;C39&amp;D39&amp;E39</f>
        <v>C21</v>
      </c>
    </row>
    <row r="40" spans="1:11" s="41" customFormat="1" ht="59.25" customHeight="1" x14ac:dyDescent="0.2">
      <c r="A40" s="111" t="s">
        <v>339</v>
      </c>
      <c r="B40" s="83" t="s">
        <v>9</v>
      </c>
      <c r="C40" s="83">
        <v>2</v>
      </c>
      <c r="D40" s="83">
        <v>2</v>
      </c>
      <c r="E40" s="83"/>
      <c r="F40" s="180" t="s">
        <v>340</v>
      </c>
      <c r="G40" s="128"/>
      <c r="H40" s="127"/>
      <c r="I40" s="129"/>
      <c r="J40" s="54" t="str">
        <f t="shared" si="4"/>
        <v/>
      </c>
      <c r="K40" s="41" t="str">
        <f t="shared" si="5"/>
        <v>C22</v>
      </c>
    </row>
    <row r="41" spans="1:11" s="41" customFormat="1" ht="47.25" customHeight="1" x14ac:dyDescent="0.2">
      <c r="A41" s="111" t="s">
        <v>341</v>
      </c>
      <c r="B41" s="83" t="s">
        <v>9</v>
      </c>
      <c r="C41" s="83">
        <v>2</v>
      </c>
      <c r="D41" s="83">
        <v>3</v>
      </c>
      <c r="E41" s="83"/>
      <c r="F41" s="180" t="s">
        <v>342</v>
      </c>
      <c r="G41" s="128"/>
      <c r="H41" s="127"/>
      <c r="I41" s="129"/>
      <c r="J41" s="54" t="str">
        <f t="shared" si="4"/>
        <v/>
      </c>
      <c r="K41" s="41" t="str">
        <f t="shared" si="5"/>
        <v>C23</v>
      </c>
    </row>
    <row r="42" spans="1:11" s="41" customFormat="1" ht="27" customHeight="1" x14ac:dyDescent="0.2">
      <c r="A42" s="111" t="s">
        <v>343</v>
      </c>
      <c r="B42" s="83" t="s">
        <v>9</v>
      </c>
      <c r="C42" s="83">
        <v>2</v>
      </c>
      <c r="D42" s="83">
        <v>4</v>
      </c>
      <c r="E42" s="83"/>
      <c r="F42" s="180" t="s">
        <v>344</v>
      </c>
      <c r="G42" s="128"/>
      <c r="H42" s="127"/>
      <c r="I42" s="129" t="s">
        <v>347</v>
      </c>
      <c r="J42" s="54" t="str">
        <f t="shared" si="4"/>
        <v/>
      </c>
      <c r="K42" s="41" t="str">
        <f t="shared" si="5"/>
        <v>C24</v>
      </c>
    </row>
    <row r="43" spans="1:11" s="41" customFormat="1" ht="44.25" customHeight="1" x14ac:dyDescent="0.2">
      <c r="A43" s="111" t="s">
        <v>345</v>
      </c>
      <c r="B43" s="83" t="s">
        <v>9</v>
      </c>
      <c r="C43" s="83">
        <v>2</v>
      </c>
      <c r="D43" s="83">
        <v>5</v>
      </c>
      <c r="E43" s="83"/>
      <c r="F43" s="180" t="s">
        <v>346</v>
      </c>
      <c r="G43" s="128"/>
      <c r="H43" s="127"/>
      <c r="I43" s="129"/>
      <c r="J43" s="54" t="str">
        <f t="shared" si="4"/>
        <v/>
      </c>
      <c r="K43" s="41" t="str">
        <f t="shared" si="5"/>
        <v>C25</v>
      </c>
    </row>
    <row r="44" spans="1:11" s="41" customFormat="1" ht="69" customHeight="1" x14ac:dyDescent="0.2">
      <c r="A44" s="111" t="s">
        <v>348</v>
      </c>
      <c r="B44" s="83" t="s">
        <v>9</v>
      </c>
      <c r="C44" s="83">
        <v>2</v>
      </c>
      <c r="D44" s="83">
        <v>6</v>
      </c>
      <c r="E44" s="83"/>
      <c r="F44" s="182" t="s">
        <v>349</v>
      </c>
      <c r="G44" s="241"/>
      <c r="H44" s="127"/>
      <c r="I44" s="129"/>
      <c r="J44" s="54" t="str">
        <f t="shared" si="4"/>
        <v/>
      </c>
      <c r="K44" s="41" t="str">
        <f t="shared" si="5"/>
        <v>C26</v>
      </c>
    </row>
    <row r="45" spans="1:11" s="41" customFormat="1" ht="108" customHeight="1" x14ac:dyDescent="0.2">
      <c r="A45" s="111" t="s">
        <v>350</v>
      </c>
      <c r="B45" s="83" t="s">
        <v>9</v>
      </c>
      <c r="C45" s="83">
        <v>2</v>
      </c>
      <c r="D45" s="83">
        <v>7</v>
      </c>
      <c r="E45" s="83"/>
      <c r="F45" s="182" t="s">
        <v>351</v>
      </c>
      <c r="G45" s="241"/>
      <c r="H45" s="127"/>
      <c r="I45" s="129"/>
      <c r="J45" s="54" t="str">
        <f t="shared" si="4"/>
        <v/>
      </c>
      <c r="K45" s="41" t="str">
        <f t="shared" si="5"/>
        <v>C27</v>
      </c>
    </row>
    <row r="46" spans="1:11" s="40" customFormat="1" ht="20.25" customHeight="1" x14ac:dyDescent="0.2">
      <c r="A46" s="98"/>
      <c r="B46" s="88" t="s">
        <v>13</v>
      </c>
      <c r="C46" s="88">
        <v>1</v>
      </c>
      <c r="D46" s="88"/>
      <c r="E46" s="88"/>
      <c r="F46" s="89" t="s">
        <v>352</v>
      </c>
      <c r="G46" s="185"/>
      <c r="H46" s="99"/>
      <c r="I46" s="100"/>
      <c r="J46" s="53"/>
    </row>
    <row r="47" spans="1:11" s="41" customFormat="1" ht="25.5" x14ac:dyDescent="0.2">
      <c r="A47" s="111" t="s">
        <v>353</v>
      </c>
      <c r="B47" s="83" t="s">
        <v>13</v>
      </c>
      <c r="C47" s="83">
        <v>1</v>
      </c>
      <c r="D47" s="83">
        <v>1</v>
      </c>
      <c r="E47" s="83"/>
      <c r="F47" s="180" t="s">
        <v>354</v>
      </c>
      <c r="G47" s="128"/>
      <c r="H47" s="127"/>
      <c r="I47" s="129" t="s">
        <v>544</v>
      </c>
      <c r="J47" s="54" t="str">
        <f>IF(H47="","",IF(OR(H47="E",H47="E Majeur",H47="E Critique",H47="Rem."),"N","X"))</f>
        <v/>
      </c>
      <c r="K47" s="41" t="str">
        <f>B47&amp;C47&amp;D47&amp;E47</f>
        <v>D11</v>
      </c>
    </row>
    <row r="48" spans="1:11" s="41" customFormat="1" ht="25.5" x14ac:dyDescent="0.2">
      <c r="A48" s="111" t="s">
        <v>355</v>
      </c>
      <c r="B48" s="83" t="s">
        <v>13</v>
      </c>
      <c r="C48" s="83">
        <v>1</v>
      </c>
      <c r="D48" s="83">
        <v>2</v>
      </c>
      <c r="E48" s="83"/>
      <c r="F48" s="180" t="s">
        <v>356</v>
      </c>
      <c r="G48" s="128"/>
      <c r="H48" s="127"/>
      <c r="I48" s="129" t="s">
        <v>357</v>
      </c>
      <c r="J48" s="54" t="str">
        <f>IF(H48="","",IF(OR(H48="E",H48="E Majeur",H48="E Critique",H48="Rem."),"N","X"))</f>
        <v/>
      </c>
      <c r="K48" s="41" t="str">
        <f>B48&amp;C48&amp;D48&amp;E48</f>
        <v>D12</v>
      </c>
    </row>
    <row r="49" spans="1:11" s="41" customFormat="1" ht="51" x14ac:dyDescent="0.2">
      <c r="A49" s="111" t="s">
        <v>358</v>
      </c>
      <c r="B49" s="83" t="s">
        <v>13</v>
      </c>
      <c r="C49" s="83">
        <v>1</v>
      </c>
      <c r="D49" s="83">
        <v>3</v>
      </c>
      <c r="E49" s="83"/>
      <c r="F49" s="180" t="s">
        <v>359</v>
      </c>
      <c r="G49" s="128"/>
      <c r="H49" s="127"/>
      <c r="I49" s="129"/>
      <c r="J49" s="54" t="str">
        <f>IF(H49="","",IF(OR(H49="E",H49="E Majeur",H49="E Critique",H49="Rem."),"N","X"))</f>
        <v/>
      </c>
      <c r="K49" s="41" t="str">
        <f>B49&amp;C49&amp;D49&amp;E49</f>
        <v>D13</v>
      </c>
    </row>
    <row r="50" spans="1:11" s="40" customFormat="1" ht="20.25" customHeight="1" x14ac:dyDescent="0.2">
      <c r="A50" s="98"/>
      <c r="B50" s="88" t="s">
        <v>47</v>
      </c>
      <c r="C50" s="88">
        <v>1</v>
      </c>
      <c r="D50" s="88"/>
      <c r="E50" s="88"/>
      <c r="F50" s="89" t="s">
        <v>360</v>
      </c>
      <c r="G50" s="185"/>
      <c r="H50" s="99"/>
      <c r="I50" s="100"/>
      <c r="J50" s="53"/>
    </row>
    <row r="51" spans="1:11" s="41" customFormat="1" ht="38.25" x14ac:dyDescent="0.2">
      <c r="A51" s="111" t="s">
        <v>361</v>
      </c>
      <c r="B51" s="152" t="s">
        <v>47</v>
      </c>
      <c r="C51" s="152">
        <v>1</v>
      </c>
      <c r="D51" s="152">
        <v>1</v>
      </c>
      <c r="E51" s="152"/>
      <c r="F51" s="180" t="s">
        <v>362</v>
      </c>
      <c r="G51" s="128"/>
      <c r="H51" s="127"/>
      <c r="I51" s="129" t="s">
        <v>538</v>
      </c>
      <c r="J51" s="54" t="str">
        <f t="shared" ref="J51:J58" si="6">IF(H51="","",IF(OR(H51="E",H51="E Majeur",H51="E Critique",H51="Rem."),"N","X"))</f>
        <v/>
      </c>
      <c r="K51" s="41" t="str">
        <f t="shared" ref="K51:K58" si="7">B51&amp;C51&amp;D51&amp;E51</f>
        <v>E11</v>
      </c>
    </row>
    <row r="52" spans="1:11" s="41" customFormat="1" ht="25.5" x14ac:dyDescent="0.2">
      <c r="A52" s="111" t="s">
        <v>363</v>
      </c>
      <c r="B52" s="152" t="s">
        <v>47</v>
      </c>
      <c r="C52" s="152">
        <v>1</v>
      </c>
      <c r="D52" s="152">
        <v>2</v>
      </c>
      <c r="E52" s="152"/>
      <c r="F52" s="180" t="s">
        <v>364</v>
      </c>
      <c r="G52" s="128"/>
      <c r="H52" s="127"/>
      <c r="I52" s="129"/>
      <c r="J52" s="54" t="str">
        <f t="shared" si="6"/>
        <v/>
      </c>
      <c r="K52" s="41" t="str">
        <f t="shared" si="7"/>
        <v>E12</v>
      </c>
    </row>
    <row r="53" spans="1:11" s="41" customFormat="1" ht="25.5" x14ac:dyDescent="0.2">
      <c r="A53" s="111" t="s">
        <v>365</v>
      </c>
      <c r="B53" s="152" t="s">
        <v>47</v>
      </c>
      <c r="C53" s="152">
        <v>1</v>
      </c>
      <c r="D53" s="152">
        <v>3</v>
      </c>
      <c r="E53" s="152"/>
      <c r="F53" s="180" t="s">
        <v>366</v>
      </c>
      <c r="G53" s="128"/>
      <c r="H53" s="127"/>
      <c r="I53" s="129"/>
      <c r="J53" s="54" t="str">
        <f t="shared" si="6"/>
        <v/>
      </c>
      <c r="K53" s="41" t="str">
        <f t="shared" si="7"/>
        <v>E13</v>
      </c>
    </row>
    <row r="54" spans="1:11" s="41" customFormat="1" ht="63.75" x14ac:dyDescent="0.2">
      <c r="A54" s="111" t="s">
        <v>367</v>
      </c>
      <c r="B54" s="83" t="s">
        <v>47</v>
      </c>
      <c r="C54" s="83">
        <v>1</v>
      </c>
      <c r="D54" s="83">
        <v>4</v>
      </c>
      <c r="E54" s="83"/>
      <c r="F54" s="180" t="s">
        <v>368</v>
      </c>
      <c r="G54" s="128"/>
      <c r="H54" s="127"/>
      <c r="I54" s="129" t="s">
        <v>369</v>
      </c>
      <c r="J54" s="54" t="str">
        <f t="shared" si="6"/>
        <v/>
      </c>
      <c r="K54" s="41" t="str">
        <f t="shared" si="7"/>
        <v>E14</v>
      </c>
    </row>
    <row r="55" spans="1:11" s="41" customFormat="1" ht="63.75" x14ac:dyDescent="0.2">
      <c r="A55" s="111" t="s">
        <v>371</v>
      </c>
      <c r="B55" s="83" t="s">
        <v>47</v>
      </c>
      <c r="C55" s="83">
        <v>1</v>
      </c>
      <c r="D55" s="83">
        <v>5</v>
      </c>
      <c r="E55" s="83"/>
      <c r="F55" s="180" t="s">
        <v>370</v>
      </c>
      <c r="G55" s="128"/>
      <c r="H55" s="127"/>
      <c r="I55" s="129"/>
      <c r="J55" s="54" t="str">
        <f t="shared" si="6"/>
        <v/>
      </c>
      <c r="K55" s="41" t="str">
        <f t="shared" si="7"/>
        <v>E15</v>
      </c>
    </row>
    <row r="56" spans="1:11" s="41" customFormat="1" ht="38.25" x14ac:dyDescent="0.2">
      <c r="A56" s="111" t="s">
        <v>371</v>
      </c>
      <c r="B56" s="83" t="s">
        <v>47</v>
      </c>
      <c r="C56" s="83">
        <v>1</v>
      </c>
      <c r="D56" s="83">
        <v>6</v>
      </c>
      <c r="E56" s="83"/>
      <c r="F56" s="180" t="s">
        <v>372</v>
      </c>
      <c r="G56" s="128"/>
      <c r="H56" s="127"/>
      <c r="I56" s="129"/>
      <c r="J56" s="54" t="str">
        <f t="shared" si="6"/>
        <v/>
      </c>
      <c r="K56" s="41" t="str">
        <f t="shared" si="7"/>
        <v>E16</v>
      </c>
    </row>
    <row r="57" spans="1:11" s="41" customFormat="1" ht="38.25" x14ac:dyDescent="0.2">
      <c r="A57" s="111" t="s">
        <v>374</v>
      </c>
      <c r="B57" s="83" t="s">
        <v>47</v>
      </c>
      <c r="C57" s="83">
        <v>1</v>
      </c>
      <c r="D57" s="83">
        <v>7</v>
      </c>
      <c r="E57" s="83"/>
      <c r="F57" s="180" t="s">
        <v>373</v>
      </c>
      <c r="G57" s="128"/>
      <c r="H57" s="127"/>
      <c r="I57" s="129"/>
      <c r="J57" s="54" t="str">
        <f t="shared" si="6"/>
        <v/>
      </c>
      <c r="K57" s="41" t="str">
        <f t="shared" si="7"/>
        <v>E17</v>
      </c>
    </row>
    <row r="58" spans="1:11" s="41" customFormat="1" ht="25.5" x14ac:dyDescent="0.2">
      <c r="A58" s="111" t="s">
        <v>377</v>
      </c>
      <c r="B58" s="83" t="s">
        <v>47</v>
      </c>
      <c r="C58" s="83">
        <v>1</v>
      </c>
      <c r="D58" s="83">
        <v>8</v>
      </c>
      <c r="E58" s="83"/>
      <c r="F58" s="180" t="s">
        <v>375</v>
      </c>
      <c r="G58" s="128"/>
      <c r="H58" s="127"/>
      <c r="I58" s="129" t="s">
        <v>376</v>
      </c>
      <c r="J58" s="54" t="str">
        <f t="shared" si="6"/>
        <v/>
      </c>
      <c r="K58" s="41" t="str">
        <f t="shared" si="7"/>
        <v>E18</v>
      </c>
    </row>
    <row r="59" spans="1:11" s="40" customFormat="1" ht="20.25" customHeight="1" x14ac:dyDescent="0.2">
      <c r="A59" s="98"/>
      <c r="B59" s="88" t="s">
        <v>378</v>
      </c>
      <c r="C59" s="88">
        <v>1</v>
      </c>
      <c r="D59" s="88"/>
      <c r="E59" s="88"/>
      <c r="F59" s="89" t="s">
        <v>379</v>
      </c>
      <c r="G59" s="185"/>
      <c r="H59" s="99"/>
      <c r="I59" s="100"/>
      <c r="J59" s="53"/>
    </row>
    <row r="60" spans="1:11" s="41" customFormat="1" ht="51" x14ac:dyDescent="0.2">
      <c r="A60" s="111" t="s">
        <v>380</v>
      </c>
      <c r="B60" s="83" t="s">
        <v>378</v>
      </c>
      <c r="C60" s="83">
        <v>1</v>
      </c>
      <c r="D60" s="83">
        <v>1</v>
      </c>
      <c r="E60" s="83"/>
      <c r="F60" s="180" t="s">
        <v>381</v>
      </c>
      <c r="G60" s="128"/>
      <c r="H60" s="127"/>
      <c r="I60" s="129" t="s">
        <v>382</v>
      </c>
      <c r="J60" s="54" t="str">
        <f t="shared" ref="J60:J66" si="8">IF(H60="","",IF(OR(H60="E",H60="E Majeur",H60="E Critique",H60="Rem."),"N","X"))</f>
        <v/>
      </c>
      <c r="K60" s="41" t="str">
        <f t="shared" ref="K60:K66" si="9">B60&amp;C60&amp;D60&amp;E60</f>
        <v>F11</v>
      </c>
    </row>
    <row r="61" spans="1:11" s="41" customFormat="1" ht="51" x14ac:dyDescent="0.2">
      <c r="A61" s="111" t="s">
        <v>383</v>
      </c>
      <c r="B61" s="83" t="s">
        <v>378</v>
      </c>
      <c r="C61" s="83">
        <v>1</v>
      </c>
      <c r="D61" s="83">
        <v>2</v>
      </c>
      <c r="E61" s="83"/>
      <c r="F61" s="180" t="s">
        <v>384</v>
      </c>
      <c r="G61" s="128"/>
      <c r="H61" s="127"/>
      <c r="I61" s="129" t="s">
        <v>385</v>
      </c>
      <c r="J61" s="54" t="str">
        <f t="shared" si="8"/>
        <v/>
      </c>
      <c r="K61" s="41" t="str">
        <f t="shared" si="9"/>
        <v>F12</v>
      </c>
    </row>
    <row r="62" spans="1:11" s="41" customFormat="1" x14ac:dyDescent="0.2">
      <c r="A62" s="111" t="s">
        <v>386</v>
      </c>
      <c r="B62" s="83" t="s">
        <v>378</v>
      </c>
      <c r="C62" s="83">
        <v>1</v>
      </c>
      <c r="D62" s="83">
        <v>3</v>
      </c>
      <c r="E62" s="83"/>
      <c r="F62" s="180" t="s">
        <v>387</v>
      </c>
      <c r="G62" s="128"/>
      <c r="H62" s="127"/>
      <c r="I62" s="129"/>
      <c r="J62" s="54" t="str">
        <f t="shared" si="8"/>
        <v/>
      </c>
      <c r="K62" s="41" t="str">
        <f t="shared" si="9"/>
        <v>F13</v>
      </c>
    </row>
    <row r="63" spans="1:11" s="41" customFormat="1" ht="63.75" x14ac:dyDescent="0.2">
      <c r="A63" s="111" t="s">
        <v>388</v>
      </c>
      <c r="B63" s="83" t="s">
        <v>378</v>
      </c>
      <c r="C63" s="83">
        <v>1</v>
      </c>
      <c r="D63" s="83">
        <v>4</v>
      </c>
      <c r="E63" s="83"/>
      <c r="F63" s="180" t="s">
        <v>389</v>
      </c>
      <c r="G63" s="128"/>
      <c r="H63" s="127"/>
      <c r="I63" s="129" t="s">
        <v>390</v>
      </c>
      <c r="J63" s="54" t="str">
        <f t="shared" si="8"/>
        <v/>
      </c>
      <c r="K63" s="41" t="str">
        <f t="shared" si="9"/>
        <v>F14</v>
      </c>
    </row>
    <row r="64" spans="1:11" s="41" customFormat="1" ht="127.5" x14ac:dyDescent="0.2">
      <c r="A64" s="111" t="s">
        <v>391</v>
      </c>
      <c r="B64" s="83" t="s">
        <v>378</v>
      </c>
      <c r="C64" s="83">
        <v>1</v>
      </c>
      <c r="D64" s="83">
        <v>5</v>
      </c>
      <c r="E64" s="83"/>
      <c r="F64" s="180" t="s">
        <v>392</v>
      </c>
      <c r="G64" s="128"/>
      <c r="H64" s="127"/>
      <c r="I64" s="129" t="s">
        <v>393</v>
      </c>
      <c r="J64" s="54" t="str">
        <f t="shared" si="8"/>
        <v/>
      </c>
      <c r="K64" s="41" t="str">
        <f t="shared" si="9"/>
        <v>F15</v>
      </c>
    </row>
    <row r="65" spans="1:11" s="41" customFormat="1" ht="153" x14ac:dyDescent="0.2">
      <c r="A65" s="111" t="s">
        <v>394</v>
      </c>
      <c r="B65" s="83" t="s">
        <v>378</v>
      </c>
      <c r="C65" s="83">
        <v>1</v>
      </c>
      <c r="D65" s="83">
        <v>6</v>
      </c>
      <c r="E65" s="83"/>
      <c r="F65" s="180" t="s">
        <v>540</v>
      </c>
      <c r="G65" s="128"/>
      <c r="H65" s="127"/>
      <c r="I65" s="129" t="s">
        <v>395</v>
      </c>
      <c r="J65" s="54" t="str">
        <f t="shared" si="8"/>
        <v/>
      </c>
      <c r="K65" s="41" t="str">
        <f t="shared" si="9"/>
        <v>F16</v>
      </c>
    </row>
    <row r="66" spans="1:11" s="41" customFormat="1" ht="102" x14ac:dyDescent="0.2">
      <c r="A66" s="111" t="s">
        <v>396</v>
      </c>
      <c r="B66" s="83" t="s">
        <v>378</v>
      </c>
      <c r="C66" s="83">
        <v>1</v>
      </c>
      <c r="D66" s="83">
        <v>7</v>
      </c>
      <c r="E66" s="83"/>
      <c r="F66" s="180" t="s">
        <v>397</v>
      </c>
      <c r="G66" s="128"/>
      <c r="H66" s="127"/>
      <c r="I66" s="129" t="s">
        <v>398</v>
      </c>
      <c r="J66" s="54" t="str">
        <f t="shared" si="8"/>
        <v/>
      </c>
      <c r="K66" s="41" t="str">
        <f t="shared" si="9"/>
        <v>F17</v>
      </c>
    </row>
    <row r="67" spans="1:11" s="40" customFormat="1" ht="20.25" customHeight="1" x14ac:dyDescent="0.2">
      <c r="A67" s="103"/>
      <c r="B67" s="88" t="s">
        <v>399</v>
      </c>
      <c r="C67" s="88">
        <v>1</v>
      </c>
      <c r="D67" s="88"/>
      <c r="E67" s="88"/>
      <c r="F67" s="89" t="s">
        <v>402</v>
      </c>
      <c r="G67" s="185"/>
      <c r="H67" s="90"/>
      <c r="I67" s="91"/>
      <c r="J67" s="54" t="str">
        <f t="shared" ref="J67:J96" si="10">IF(H67="","",IF(OR(H67="E",H67="E Majeur",H67="E Critique",H67="Rem."),"N","X"))</f>
        <v/>
      </c>
      <c r="K67" s="41" t="str">
        <f t="shared" ref="K67:K96" si="11">B67&amp;C67&amp;D67&amp;E67</f>
        <v>G1</v>
      </c>
    </row>
    <row r="68" spans="1:11" s="42" customFormat="1" ht="25.5" x14ac:dyDescent="0.2">
      <c r="A68" s="109" t="s">
        <v>59</v>
      </c>
      <c r="B68" s="85" t="s">
        <v>399</v>
      </c>
      <c r="C68" s="85">
        <v>1</v>
      </c>
      <c r="D68" s="85">
        <v>1</v>
      </c>
      <c r="E68" s="85"/>
      <c r="F68" s="183" t="s">
        <v>400</v>
      </c>
      <c r="G68" s="128"/>
      <c r="H68" s="127"/>
      <c r="I68" s="127"/>
      <c r="J68" s="54" t="str">
        <f t="shared" si="10"/>
        <v/>
      </c>
      <c r="K68" s="41" t="str">
        <f t="shared" si="11"/>
        <v>G11</v>
      </c>
    </row>
    <row r="69" spans="1:11" s="42" customFormat="1" ht="20.25" customHeight="1" x14ac:dyDescent="0.2">
      <c r="A69" s="110" t="s">
        <v>62</v>
      </c>
      <c r="B69" s="5" t="s">
        <v>399</v>
      </c>
      <c r="C69" s="5">
        <v>1</v>
      </c>
      <c r="D69" s="5">
        <v>2</v>
      </c>
      <c r="E69" s="5"/>
      <c r="F69" s="55" t="s">
        <v>61</v>
      </c>
      <c r="G69" s="128"/>
      <c r="H69" s="127"/>
      <c r="I69" s="128"/>
      <c r="J69" s="54" t="str">
        <f t="shared" si="10"/>
        <v/>
      </c>
      <c r="K69" s="41" t="str">
        <f t="shared" si="11"/>
        <v>G12</v>
      </c>
    </row>
    <row r="70" spans="1:11" s="42" customFormat="1" ht="38.25" x14ac:dyDescent="0.2">
      <c r="A70" s="110" t="s">
        <v>59</v>
      </c>
      <c r="B70" s="5" t="s">
        <v>399</v>
      </c>
      <c r="C70" s="5">
        <v>1</v>
      </c>
      <c r="D70" s="5">
        <v>3</v>
      </c>
      <c r="E70" s="5"/>
      <c r="F70" s="55" t="s">
        <v>113</v>
      </c>
      <c r="G70" s="128"/>
      <c r="H70" s="127"/>
      <c r="I70" s="128"/>
      <c r="J70" s="54" t="str">
        <f t="shared" si="10"/>
        <v/>
      </c>
      <c r="K70" s="41" t="str">
        <f t="shared" si="11"/>
        <v>G13</v>
      </c>
    </row>
    <row r="71" spans="1:11" s="42" customFormat="1" ht="51" x14ac:dyDescent="0.2">
      <c r="A71" s="110" t="s">
        <v>108</v>
      </c>
      <c r="B71" s="5" t="s">
        <v>399</v>
      </c>
      <c r="C71" s="5">
        <v>1</v>
      </c>
      <c r="D71" s="5">
        <v>4</v>
      </c>
      <c r="E71" s="5"/>
      <c r="F71" s="55" t="s">
        <v>71</v>
      </c>
      <c r="G71" s="128"/>
      <c r="H71" s="127"/>
      <c r="I71" s="135"/>
      <c r="J71" s="54" t="str">
        <f t="shared" si="10"/>
        <v/>
      </c>
      <c r="K71" s="41" t="str">
        <f t="shared" si="11"/>
        <v>G14</v>
      </c>
    </row>
    <row r="72" spans="1:11" s="42" customFormat="1" ht="76.5" x14ac:dyDescent="0.2">
      <c r="A72" s="110" t="s">
        <v>64</v>
      </c>
      <c r="B72" s="5" t="s">
        <v>399</v>
      </c>
      <c r="C72" s="5">
        <v>1</v>
      </c>
      <c r="D72" s="5">
        <v>5</v>
      </c>
      <c r="E72" s="5"/>
      <c r="F72" s="154" t="s">
        <v>114</v>
      </c>
      <c r="G72" s="134"/>
      <c r="H72" s="127"/>
      <c r="I72" s="128"/>
      <c r="J72" s="54" t="str">
        <f t="shared" si="10"/>
        <v/>
      </c>
      <c r="K72" s="41" t="str">
        <f t="shared" si="11"/>
        <v>G15</v>
      </c>
    </row>
    <row r="73" spans="1:11" s="42" customFormat="1" ht="38.25" x14ac:dyDescent="0.2">
      <c r="A73" s="110" t="s">
        <v>60</v>
      </c>
      <c r="B73" s="5" t="s">
        <v>399</v>
      </c>
      <c r="C73" s="5">
        <v>1</v>
      </c>
      <c r="D73" s="5">
        <v>6</v>
      </c>
      <c r="E73" s="5"/>
      <c r="F73" s="184" t="s">
        <v>89</v>
      </c>
      <c r="G73" s="242"/>
      <c r="H73" s="127"/>
      <c r="I73" s="128"/>
      <c r="J73" s="54" t="str">
        <f t="shared" si="10"/>
        <v/>
      </c>
      <c r="K73" s="41" t="str">
        <f t="shared" si="11"/>
        <v>G16</v>
      </c>
    </row>
    <row r="74" spans="1:11" s="42" customFormat="1" ht="25.5" x14ac:dyDescent="0.2">
      <c r="A74" s="110" t="s">
        <v>70</v>
      </c>
      <c r="B74" s="5" t="s">
        <v>399</v>
      </c>
      <c r="C74" s="5">
        <v>1</v>
      </c>
      <c r="D74" s="5">
        <v>7</v>
      </c>
      <c r="E74" s="5"/>
      <c r="F74" s="184" t="s">
        <v>115</v>
      </c>
      <c r="G74" s="242"/>
      <c r="H74" s="127"/>
      <c r="I74" s="128"/>
      <c r="J74" s="54" t="str">
        <f t="shared" si="10"/>
        <v/>
      </c>
      <c r="K74" s="41" t="str">
        <f t="shared" si="11"/>
        <v>G17</v>
      </c>
    </row>
    <row r="75" spans="1:11" s="42" customFormat="1" ht="25.5" x14ac:dyDescent="0.2">
      <c r="A75" s="110" t="s">
        <v>11</v>
      </c>
      <c r="B75" s="5" t="s">
        <v>399</v>
      </c>
      <c r="C75" s="5">
        <v>1</v>
      </c>
      <c r="D75" s="5">
        <v>8</v>
      </c>
      <c r="E75" s="5"/>
      <c r="F75" s="184" t="s">
        <v>90</v>
      </c>
      <c r="G75" s="242"/>
      <c r="H75" s="127"/>
      <c r="I75" s="128"/>
      <c r="J75" s="54" t="str">
        <f t="shared" si="10"/>
        <v/>
      </c>
      <c r="K75" s="41" t="str">
        <f t="shared" si="11"/>
        <v>G18</v>
      </c>
    </row>
    <row r="76" spans="1:11" s="42" customFormat="1" x14ac:dyDescent="0.2">
      <c r="A76" s="110" t="s">
        <v>11</v>
      </c>
      <c r="B76" s="5" t="s">
        <v>399</v>
      </c>
      <c r="C76" s="5">
        <v>1</v>
      </c>
      <c r="D76" s="5">
        <v>9</v>
      </c>
      <c r="E76" s="5"/>
      <c r="F76" s="184" t="s">
        <v>91</v>
      </c>
      <c r="G76" s="242"/>
      <c r="H76" s="127"/>
      <c r="I76" s="128"/>
      <c r="J76" s="54" t="str">
        <f t="shared" si="10"/>
        <v/>
      </c>
      <c r="K76" s="41" t="str">
        <f t="shared" si="11"/>
        <v>G19</v>
      </c>
    </row>
    <row r="77" spans="1:11" s="42" customFormat="1" ht="51" x14ac:dyDescent="0.2">
      <c r="A77" s="110" t="s">
        <v>11</v>
      </c>
      <c r="B77" s="5" t="s">
        <v>399</v>
      </c>
      <c r="C77" s="5">
        <v>2</v>
      </c>
      <c r="D77" s="5">
        <v>0</v>
      </c>
      <c r="E77" s="5"/>
      <c r="F77" s="55" t="s">
        <v>63</v>
      </c>
      <c r="G77" s="128"/>
      <c r="H77" s="127"/>
      <c r="I77" s="128"/>
      <c r="J77" s="54" t="str">
        <f t="shared" si="10"/>
        <v/>
      </c>
      <c r="K77" s="41" t="str">
        <f t="shared" si="11"/>
        <v>G20</v>
      </c>
    </row>
    <row r="78" spans="1:11" s="40" customFormat="1" ht="25.5" x14ac:dyDescent="0.2">
      <c r="A78" s="49"/>
      <c r="B78" s="43" t="s">
        <v>401</v>
      </c>
      <c r="C78" s="43">
        <v>1</v>
      </c>
      <c r="D78" s="43"/>
      <c r="E78" s="43"/>
      <c r="F78" s="47" t="s">
        <v>403</v>
      </c>
      <c r="G78" s="47"/>
      <c r="H78" s="81"/>
      <c r="I78" s="49"/>
      <c r="J78" s="54" t="str">
        <f t="shared" si="10"/>
        <v/>
      </c>
      <c r="K78" s="41" t="str">
        <f t="shared" si="11"/>
        <v>H1</v>
      </c>
    </row>
    <row r="79" spans="1:11" ht="25.5" x14ac:dyDescent="0.2">
      <c r="A79" s="110" t="s">
        <v>69</v>
      </c>
      <c r="B79" s="5" t="s">
        <v>401</v>
      </c>
      <c r="C79" s="5">
        <v>1</v>
      </c>
      <c r="D79" s="5">
        <v>1</v>
      </c>
      <c r="E79" s="5"/>
      <c r="F79" s="37" t="s">
        <v>65</v>
      </c>
      <c r="G79" s="133"/>
      <c r="H79" s="127"/>
      <c r="I79" s="134"/>
      <c r="J79" s="54" t="str">
        <f t="shared" si="10"/>
        <v/>
      </c>
      <c r="K79" s="41" t="str">
        <f t="shared" si="11"/>
        <v>H11</v>
      </c>
    </row>
    <row r="80" spans="1:11" ht="25.5" x14ac:dyDescent="0.2">
      <c r="A80" s="110" t="s">
        <v>69</v>
      </c>
      <c r="B80" s="5" t="s">
        <v>401</v>
      </c>
      <c r="C80" s="5">
        <v>1</v>
      </c>
      <c r="D80" s="5">
        <v>2</v>
      </c>
      <c r="E80" s="5"/>
      <c r="F80" s="37" t="s">
        <v>66</v>
      </c>
      <c r="G80" s="133"/>
      <c r="H80" s="127"/>
      <c r="I80" s="134"/>
      <c r="J80" s="54" t="str">
        <f t="shared" si="10"/>
        <v/>
      </c>
      <c r="K80" s="41" t="str">
        <f t="shared" si="11"/>
        <v>H12</v>
      </c>
    </row>
    <row r="81" spans="1:13" ht="25.5" x14ac:dyDescent="0.2">
      <c r="A81" s="110" t="s">
        <v>69</v>
      </c>
      <c r="B81" s="5" t="s">
        <v>401</v>
      </c>
      <c r="C81" s="5">
        <v>1</v>
      </c>
      <c r="D81" s="5">
        <v>3</v>
      </c>
      <c r="E81" s="5"/>
      <c r="F81" s="37" t="s">
        <v>85</v>
      </c>
      <c r="G81" s="133"/>
      <c r="H81" s="127"/>
      <c r="I81" s="134"/>
      <c r="J81" s="54" t="str">
        <f t="shared" si="10"/>
        <v/>
      </c>
      <c r="K81" s="41" t="str">
        <f t="shared" si="11"/>
        <v>H13</v>
      </c>
    </row>
    <row r="82" spans="1:13" ht="25.5" x14ac:dyDescent="0.2">
      <c r="A82" s="110" t="s">
        <v>69</v>
      </c>
      <c r="B82" s="5" t="s">
        <v>401</v>
      </c>
      <c r="C82" s="5">
        <v>1</v>
      </c>
      <c r="D82" s="5">
        <v>4</v>
      </c>
      <c r="E82" s="5"/>
      <c r="F82" s="37" t="s">
        <v>67</v>
      </c>
      <c r="G82" s="133"/>
      <c r="H82" s="127"/>
      <c r="I82" s="134"/>
      <c r="J82" s="54" t="str">
        <f t="shared" si="10"/>
        <v/>
      </c>
      <c r="K82" s="41" t="str">
        <f t="shared" si="11"/>
        <v>H14</v>
      </c>
    </row>
    <row r="83" spans="1:13" ht="25.5" x14ac:dyDescent="0.2">
      <c r="A83" s="110" t="s">
        <v>69</v>
      </c>
      <c r="B83" s="5" t="s">
        <v>401</v>
      </c>
      <c r="C83" s="5">
        <v>1</v>
      </c>
      <c r="D83" s="5">
        <v>5</v>
      </c>
      <c r="E83" s="5"/>
      <c r="F83" s="37" t="s">
        <v>68</v>
      </c>
      <c r="G83" s="133"/>
      <c r="H83" s="127"/>
      <c r="I83" s="134"/>
      <c r="J83" s="54" t="str">
        <f t="shared" si="10"/>
        <v/>
      </c>
      <c r="K83" s="41" t="str">
        <f t="shared" si="11"/>
        <v>H15</v>
      </c>
    </row>
    <row r="84" spans="1:13" s="40" customFormat="1" ht="20.25" customHeight="1" x14ac:dyDescent="0.2">
      <c r="A84" s="49"/>
      <c r="B84" s="43" t="s">
        <v>139</v>
      </c>
      <c r="C84" s="43">
        <v>1</v>
      </c>
      <c r="D84" s="43"/>
      <c r="E84" s="43"/>
      <c r="F84" s="47" t="s">
        <v>404</v>
      </c>
      <c r="G84" s="47"/>
      <c r="H84" s="81"/>
      <c r="I84" s="49"/>
      <c r="J84" s="54" t="str">
        <f t="shared" si="10"/>
        <v/>
      </c>
      <c r="K84" s="41" t="str">
        <f t="shared" si="11"/>
        <v>I1</v>
      </c>
    </row>
    <row r="85" spans="1:13" ht="25.5" x14ac:dyDescent="0.2">
      <c r="A85" s="110" t="s">
        <v>10</v>
      </c>
      <c r="B85" s="5" t="s">
        <v>139</v>
      </c>
      <c r="C85" s="5">
        <v>1</v>
      </c>
      <c r="D85" s="5">
        <v>1</v>
      </c>
      <c r="E85" s="5"/>
      <c r="F85" s="37" t="s">
        <v>45</v>
      </c>
      <c r="G85" s="133"/>
      <c r="H85" s="127"/>
      <c r="I85" s="134"/>
      <c r="J85" s="54" t="str">
        <f t="shared" si="10"/>
        <v/>
      </c>
      <c r="K85" s="41" t="str">
        <f t="shared" si="11"/>
        <v>I11</v>
      </c>
    </row>
    <row r="86" spans="1:13" ht="51" x14ac:dyDescent="0.2">
      <c r="A86" s="110" t="s">
        <v>10</v>
      </c>
      <c r="B86" s="5" t="s">
        <v>139</v>
      </c>
      <c r="C86" s="5">
        <v>1</v>
      </c>
      <c r="D86" s="5">
        <v>2</v>
      </c>
      <c r="E86" s="5"/>
      <c r="F86" s="37" t="s">
        <v>780</v>
      </c>
      <c r="G86" s="133"/>
      <c r="H86" s="127"/>
      <c r="I86" s="134"/>
      <c r="J86" s="54" t="str">
        <f t="shared" si="10"/>
        <v/>
      </c>
      <c r="K86" s="41" t="str">
        <f t="shared" si="11"/>
        <v>I12</v>
      </c>
    </row>
    <row r="87" spans="1:13" ht="38.25" x14ac:dyDescent="0.2">
      <c r="A87" s="264" t="s">
        <v>782</v>
      </c>
      <c r="B87" s="5" t="s">
        <v>139</v>
      </c>
      <c r="C87" s="5">
        <v>1</v>
      </c>
      <c r="D87" s="5">
        <v>3</v>
      </c>
      <c r="E87" s="5"/>
      <c r="F87" s="263" t="s">
        <v>781</v>
      </c>
      <c r="G87" s="133"/>
      <c r="H87" s="127"/>
      <c r="I87" s="262"/>
      <c r="J87" s="54" t="str">
        <f t="shared" ref="J87" si="12">IF(H87="","",IF(OR(H87="E",H87="E Majeur",H87="E Critique",H87="Rem."),"N","X"))</f>
        <v/>
      </c>
      <c r="K87" s="41" t="str">
        <f t="shared" ref="K87" si="13">B87&amp;C87&amp;D87&amp;E87</f>
        <v>I13</v>
      </c>
      <c r="M87" s="82"/>
    </row>
    <row r="88" spans="1:13" ht="38.25" x14ac:dyDescent="0.2">
      <c r="A88" s="110" t="s">
        <v>86</v>
      </c>
      <c r="B88" s="5" t="s">
        <v>139</v>
      </c>
      <c r="C88" s="5">
        <v>1</v>
      </c>
      <c r="D88" s="5">
        <v>4</v>
      </c>
      <c r="E88" s="5"/>
      <c r="F88" s="37" t="s">
        <v>109</v>
      </c>
      <c r="G88" s="133"/>
      <c r="H88" s="127"/>
      <c r="I88" s="134"/>
      <c r="J88" s="54" t="str">
        <f t="shared" si="10"/>
        <v/>
      </c>
      <c r="K88" s="41" t="str">
        <f t="shared" si="11"/>
        <v>I14</v>
      </c>
      <c r="M88" s="82"/>
    </row>
    <row r="89" spans="1:13" s="39" customFormat="1" ht="20.25" customHeight="1" x14ac:dyDescent="0.2">
      <c r="A89" s="48"/>
      <c r="B89" s="138" t="s">
        <v>406</v>
      </c>
      <c r="C89" s="50"/>
      <c r="D89" s="50"/>
      <c r="E89" s="50"/>
      <c r="F89" s="46" t="s">
        <v>405</v>
      </c>
      <c r="G89" s="46"/>
      <c r="H89" s="80"/>
      <c r="I89" s="48"/>
      <c r="J89" s="54" t="str">
        <f t="shared" si="10"/>
        <v/>
      </c>
      <c r="K89" s="41" t="str">
        <f t="shared" si="11"/>
        <v>J</v>
      </c>
    </row>
    <row r="90" spans="1:13" s="40" customFormat="1" ht="20.25" customHeight="1" x14ac:dyDescent="0.2">
      <c r="A90" s="49"/>
      <c r="B90" s="51" t="s">
        <v>406</v>
      </c>
      <c r="C90" s="51">
        <v>1</v>
      </c>
      <c r="D90" s="51"/>
      <c r="E90" s="51"/>
      <c r="F90" s="47" t="s">
        <v>407</v>
      </c>
      <c r="G90" s="47"/>
      <c r="H90" s="81"/>
      <c r="I90" s="49"/>
      <c r="J90" s="54" t="str">
        <f t="shared" si="10"/>
        <v/>
      </c>
      <c r="K90" s="41" t="str">
        <f t="shared" si="11"/>
        <v>J1</v>
      </c>
    </row>
    <row r="91" spans="1:13" s="41" customFormat="1" ht="63.75" x14ac:dyDescent="0.2">
      <c r="A91" s="110" t="s">
        <v>12</v>
      </c>
      <c r="B91" s="5" t="s">
        <v>406</v>
      </c>
      <c r="C91" s="5">
        <v>1</v>
      </c>
      <c r="D91" s="5">
        <v>1</v>
      </c>
      <c r="E91" s="5"/>
      <c r="F91" s="37" t="s">
        <v>73</v>
      </c>
      <c r="G91" s="133"/>
      <c r="H91" s="127"/>
      <c r="I91" s="128"/>
      <c r="J91" s="54" t="str">
        <f t="shared" si="10"/>
        <v/>
      </c>
      <c r="K91" s="41" t="str">
        <f t="shared" si="11"/>
        <v>J11</v>
      </c>
    </row>
    <row r="92" spans="1:13" s="41" customFormat="1" x14ac:dyDescent="0.2">
      <c r="A92" s="110" t="s">
        <v>14</v>
      </c>
      <c r="B92" s="5" t="s">
        <v>406</v>
      </c>
      <c r="C92" s="5">
        <v>1</v>
      </c>
      <c r="D92" s="5">
        <v>2</v>
      </c>
      <c r="E92" s="5"/>
      <c r="F92" s="37" t="s">
        <v>92</v>
      </c>
      <c r="G92" s="133"/>
      <c r="H92" s="127"/>
      <c r="I92" s="128"/>
      <c r="J92" s="54" t="str">
        <f t="shared" si="10"/>
        <v/>
      </c>
      <c r="K92" s="41" t="str">
        <f t="shared" si="11"/>
        <v>J12</v>
      </c>
    </row>
    <row r="93" spans="1:13" s="41" customFormat="1" x14ac:dyDescent="0.2">
      <c r="A93" s="110" t="s">
        <v>12</v>
      </c>
      <c r="B93" s="5" t="s">
        <v>406</v>
      </c>
      <c r="C93" s="5">
        <v>1</v>
      </c>
      <c r="D93" s="5">
        <v>3</v>
      </c>
      <c r="E93" s="5"/>
      <c r="F93" s="37" t="s">
        <v>72</v>
      </c>
      <c r="G93" s="133"/>
      <c r="H93" s="127"/>
      <c r="I93" s="128"/>
      <c r="J93" s="54" t="str">
        <f t="shared" si="10"/>
        <v/>
      </c>
      <c r="K93" s="41" t="str">
        <f t="shared" si="11"/>
        <v>J13</v>
      </c>
    </row>
    <row r="94" spans="1:13" s="40" customFormat="1" ht="20.25" customHeight="1" x14ac:dyDescent="0.2">
      <c r="A94" s="49"/>
      <c r="B94" s="51" t="s">
        <v>406</v>
      </c>
      <c r="C94" s="51">
        <v>2</v>
      </c>
      <c r="D94" s="51"/>
      <c r="E94" s="51"/>
      <c r="F94" s="47" t="s">
        <v>775</v>
      </c>
      <c r="G94" s="47"/>
      <c r="H94" s="81"/>
      <c r="I94" s="33"/>
      <c r="J94" s="54" t="str">
        <f t="shared" si="10"/>
        <v/>
      </c>
      <c r="K94" s="41" t="str">
        <f t="shared" si="11"/>
        <v>J2</v>
      </c>
    </row>
    <row r="95" spans="1:13" s="42" customFormat="1" ht="51" x14ac:dyDescent="0.2">
      <c r="A95" s="110" t="s">
        <v>46</v>
      </c>
      <c r="B95" s="5" t="s">
        <v>406</v>
      </c>
      <c r="C95" s="5">
        <v>2</v>
      </c>
      <c r="D95" s="5">
        <v>1</v>
      </c>
      <c r="E95" s="5"/>
      <c r="F95" s="7" t="s">
        <v>110</v>
      </c>
      <c r="G95" s="127"/>
      <c r="H95" s="127"/>
      <c r="I95" s="128"/>
      <c r="J95" s="54" t="str">
        <f t="shared" si="10"/>
        <v/>
      </c>
      <c r="K95" s="41" t="str">
        <f t="shared" si="11"/>
        <v>J21</v>
      </c>
    </row>
    <row r="96" spans="1:13" s="42" customFormat="1" ht="25.5" x14ac:dyDescent="0.2">
      <c r="A96" s="110" t="s">
        <v>14</v>
      </c>
      <c r="B96" s="5" t="s">
        <v>406</v>
      </c>
      <c r="C96" s="5">
        <v>2</v>
      </c>
      <c r="D96" s="5">
        <v>2</v>
      </c>
      <c r="E96" s="5"/>
      <c r="F96" s="7" t="s">
        <v>74</v>
      </c>
      <c r="G96" s="127"/>
      <c r="H96" s="127"/>
      <c r="I96" s="128"/>
      <c r="J96" s="54" t="str">
        <f t="shared" si="10"/>
        <v/>
      </c>
      <c r="K96" s="41" t="str">
        <f t="shared" si="11"/>
        <v>J22</v>
      </c>
    </row>
    <row r="97" spans="1:11" s="40" customFormat="1" ht="20.25" customHeight="1" x14ac:dyDescent="0.2">
      <c r="A97" s="49"/>
      <c r="B97" s="51" t="s">
        <v>406</v>
      </c>
      <c r="C97" s="51">
        <v>3</v>
      </c>
      <c r="D97" s="51"/>
      <c r="E97" s="51"/>
      <c r="F97" s="47" t="s">
        <v>776</v>
      </c>
      <c r="G97" s="47"/>
      <c r="H97" s="81"/>
      <c r="I97" s="33"/>
      <c r="J97" s="54" t="str">
        <f t="shared" ref="J97:J99" si="14">IF(H97="","",IF(OR(H97="E",H97="E Majeur",H97="E Critique",H97="Rem."),"N","X"))</f>
        <v/>
      </c>
      <c r="K97" s="41" t="str">
        <f t="shared" ref="K97:K99" si="15">B97&amp;C97&amp;D97&amp;E97</f>
        <v>J3</v>
      </c>
    </row>
    <row r="98" spans="1:11" s="42" customFormat="1" ht="63.75" x14ac:dyDescent="0.2">
      <c r="A98" s="228" t="s">
        <v>519</v>
      </c>
      <c r="B98" s="5" t="s">
        <v>406</v>
      </c>
      <c r="C98" s="5">
        <v>3</v>
      </c>
      <c r="D98" s="5">
        <v>1</v>
      </c>
      <c r="E98" s="5"/>
      <c r="F98" s="104" t="s">
        <v>777</v>
      </c>
      <c r="G98" s="127"/>
      <c r="H98" s="127"/>
      <c r="I98" s="128"/>
      <c r="J98" s="54" t="str">
        <f t="shared" si="14"/>
        <v/>
      </c>
      <c r="K98" s="41" t="str">
        <f t="shared" si="15"/>
        <v>J31</v>
      </c>
    </row>
    <row r="99" spans="1:11" s="42" customFormat="1" ht="25.5" x14ac:dyDescent="0.2">
      <c r="A99" s="228" t="s">
        <v>778</v>
      </c>
      <c r="B99" s="5" t="s">
        <v>406</v>
      </c>
      <c r="C99" s="5">
        <v>3</v>
      </c>
      <c r="D99" s="5">
        <v>2</v>
      </c>
      <c r="E99" s="5"/>
      <c r="F99" s="104" t="s">
        <v>779</v>
      </c>
      <c r="G99" s="127"/>
      <c r="H99" s="127"/>
      <c r="I99" s="128"/>
      <c r="J99" s="54" t="str">
        <f t="shared" si="14"/>
        <v/>
      </c>
      <c r="K99" s="41" t="str">
        <f t="shared" si="15"/>
        <v>J32</v>
      </c>
    </row>
  </sheetData>
  <sheetProtection password="C2B6" sheet="1" objects="1" scenarios="1" formatRows="0" selectLockedCells="1"/>
  <mergeCells count="3">
    <mergeCell ref="B2:E2"/>
    <mergeCell ref="B1:I1"/>
    <mergeCell ref="F22:I22"/>
  </mergeCells>
  <phoneticPr fontId="21" type="noConversion"/>
  <conditionalFormatting sqref="H2 H100:H65516 H4">
    <cfRule type="cellIs" dxfId="223" priority="75" stopIfTrue="1" operator="equal">
      <formula>"A"</formula>
    </cfRule>
    <cfRule type="cellIs" dxfId="222" priority="76" stopIfTrue="1" operator="equal">
      <formula>"NC"</formula>
    </cfRule>
    <cfRule type="cellIs" dxfId="221" priority="77" stopIfTrue="1" operator="equal">
      <formula>"NR"</formula>
    </cfRule>
  </conditionalFormatting>
  <conditionalFormatting sqref="H3">
    <cfRule type="cellIs" dxfId="220" priority="40" stopIfTrue="1" operator="equal">
      <formula>"A"</formula>
    </cfRule>
    <cfRule type="cellIs" dxfId="219" priority="41" stopIfTrue="1" operator="equal">
      <formula>"NC"</formula>
    </cfRule>
    <cfRule type="cellIs" dxfId="218" priority="42" stopIfTrue="1" operator="equal">
      <formula>"NR"</formula>
    </cfRule>
  </conditionalFormatting>
  <conditionalFormatting sqref="H23">
    <cfRule type="cellIs" dxfId="217" priority="37" stopIfTrue="1" operator="equal">
      <formula>"A"</formula>
    </cfRule>
    <cfRule type="cellIs" dxfId="216" priority="38" stopIfTrue="1" operator="equal">
      <formula>"NC"</formula>
    </cfRule>
    <cfRule type="cellIs" dxfId="215" priority="39" stopIfTrue="1" operator="equal">
      <formula>"NR"</formula>
    </cfRule>
  </conditionalFormatting>
  <conditionalFormatting sqref="H28">
    <cfRule type="cellIs" dxfId="214" priority="34" stopIfTrue="1" operator="equal">
      <formula>"A"</formula>
    </cfRule>
    <cfRule type="cellIs" dxfId="213" priority="35" stopIfTrue="1" operator="equal">
      <formula>"NC"</formula>
    </cfRule>
    <cfRule type="cellIs" dxfId="212" priority="36" stopIfTrue="1" operator="equal">
      <formula>"NR"</formula>
    </cfRule>
  </conditionalFormatting>
  <conditionalFormatting sqref="H46">
    <cfRule type="cellIs" dxfId="211" priority="31" stopIfTrue="1" operator="equal">
      <formula>"A"</formula>
    </cfRule>
    <cfRule type="cellIs" dxfId="210" priority="32" stopIfTrue="1" operator="equal">
      <formula>"NC"</formula>
    </cfRule>
    <cfRule type="cellIs" dxfId="209" priority="33" stopIfTrue="1" operator="equal">
      <formula>"NR"</formula>
    </cfRule>
  </conditionalFormatting>
  <conditionalFormatting sqref="H50">
    <cfRule type="cellIs" dxfId="208" priority="28" stopIfTrue="1" operator="equal">
      <formula>"A"</formula>
    </cfRule>
    <cfRule type="cellIs" dxfId="207" priority="29" stopIfTrue="1" operator="equal">
      <formula>"NC"</formula>
    </cfRule>
    <cfRule type="cellIs" dxfId="206" priority="30" stopIfTrue="1" operator="equal">
      <formula>"NR"</formula>
    </cfRule>
  </conditionalFormatting>
  <conditionalFormatting sqref="H59">
    <cfRule type="cellIs" dxfId="205" priority="25" stopIfTrue="1" operator="equal">
      <formula>"A"</formula>
    </cfRule>
    <cfRule type="cellIs" dxfId="204" priority="26" stopIfTrue="1" operator="equal">
      <formula>"NC"</formula>
    </cfRule>
    <cfRule type="cellIs" dxfId="203" priority="27" stopIfTrue="1" operator="equal">
      <formula>"NR"</formula>
    </cfRule>
  </conditionalFormatting>
  <conditionalFormatting sqref="H5">
    <cfRule type="expression" dxfId="202" priority="19">
      <formula>H5="E Critique"</formula>
    </cfRule>
    <cfRule type="expression" dxfId="201" priority="20">
      <formula>H5="E Majeur"</formula>
    </cfRule>
    <cfRule type="expression" dxfId="200" priority="21">
      <formula>H5="Ecart"</formula>
    </cfRule>
    <cfRule type="expression" dxfId="199" priority="22">
      <formula>H5="Non renseigné"</formula>
    </cfRule>
    <cfRule type="expression" dxfId="198" priority="23">
      <formula>H5="Rem."</formula>
    </cfRule>
    <cfRule type="expression" dxfId="197" priority="24">
      <formula>H5="Satisfaisant"</formula>
    </cfRule>
  </conditionalFormatting>
  <conditionalFormatting sqref="H95:H96 H91:H93 H85:H86 H79:H83 H68:H77 H60:H66 H51:H58 H47:H49 H29:H45 H24:H27 H14:H21 H11:H12 H6:H9 H88">
    <cfRule type="expression" dxfId="196" priority="13">
      <formula>H6="E Critique"</formula>
    </cfRule>
    <cfRule type="expression" dxfId="195" priority="14">
      <formula>H6="E Majeur"</formula>
    </cfRule>
    <cfRule type="expression" dxfId="194" priority="15">
      <formula>H6="Ecart"</formula>
    </cfRule>
    <cfRule type="expression" dxfId="193" priority="16">
      <formula>H6="Non renseigné"</formula>
    </cfRule>
    <cfRule type="expression" dxfId="192" priority="17">
      <formula>H6="Rem."</formula>
    </cfRule>
    <cfRule type="expression" dxfId="191" priority="18">
      <formula>H6="Satisfaisant"</formula>
    </cfRule>
  </conditionalFormatting>
  <conditionalFormatting sqref="H98:H99">
    <cfRule type="expression" dxfId="190" priority="7">
      <formula>H98="E Critique"</formula>
    </cfRule>
    <cfRule type="expression" dxfId="189" priority="8">
      <formula>H98="E Majeur"</formula>
    </cfRule>
    <cfRule type="expression" dxfId="188" priority="9">
      <formula>H98="Ecart"</formula>
    </cfRule>
    <cfRule type="expression" dxfId="187" priority="10">
      <formula>H98="Non renseigné"</formula>
    </cfRule>
    <cfRule type="expression" dxfId="186" priority="11">
      <formula>H98="Rem."</formula>
    </cfRule>
    <cfRule type="expression" dxfId="185" priority="12">
      <formula>H98="Satisfaisant"</formula>
    </cfRule>
  </conditionalFormatting>
  <conditionalFormatting sqref="H87">
    <cfRule type="expression" dxfId="184" priority="1">
      <formula>H87="E Critique"</formula>
    </cfRule>
    <cfRule type="expression" dxfId="183" priority="2">
      <formula>H87="E Majeur"</formula>
    </cfRule>
    <cfRule type="expression" dxfId="182" priority="3">
      <formula>H87="Ecart"</formula>
    </cfRule>
    <cfRule type="expression" dxfId="181" priority="4">
      <formula>H87="Non renseigné"</formula>
    </cfRule>
    <cfRule type="expression" dxfId="180" priority="5">
      <formula>H87="Rem."</formula>
    </cfRule>
    <cfRule type="expression" dxfId="179" priority="6">
      <formula>H87="Satisfaisant"</formula>
    </cfRule>
  </conditionalFormatting>
  <pageMargins left="0.17" right="0.16" top="0.56999999999999995" bottom="0.62" header="0.41" footer="0.16"/>
  <pageSetup paperSize="9" scale="64" fitToHeight="0" orientation="landscape" r:id="rId1"/>
  <headerFooter alignWithMargins="0">
    <oddHeader>&amp;R&amp;F</oddHeader>
    <oddFooter>&amp;LDemande d'autorisation de création,
de modification ou de transfert&amp;C&amp;8FR/PUI/709 - version 5
Applicable le : 1 juin 2010&amp;R&amp;8page &amp;P sur &amp;N</oddFooter>
  </headerFooter>
  <rowBreaks count="6" manualBreakCount="6">
    <brk id="12" max="8" man="1"/>
    <brk id="21" max="8" man="1"/>
    <brk id="45" max="8" man="1"/>
    <brk id="58" max="8" man="1"/>
    <brk id="66" max="8" man="1"/>
    <brk id="77"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Liste!$A$1:$A$7</xm:f>
          </x14:formula1>
          <xm:sqref>H5:H9 H11:H12 H14:H21 H24:H27 H29:H45 H47:H49 H51:H58 H60:H66 H68:H77 H79:H83 H98:H99 H91:H93 H95:H96 H85:H88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N21"/>
  <sheetViews>
    <sheetView view="pageBreakPreview" zoomScaleNormal="75" zoomScaleSheetLayoutView="100" workbookViewId="0">
      <pane ySplit="2" topLeftCell="A3" activePane="bottomLeft" state="frozen"/>
      <selection activeCell="A22" sqref="A22"/>
      <selection pane="bottomLeft" activeCell="F12" sqref="F12"/>
    </sheetView>
  </sheetViews>
  <sheetFormatPr baseColWidth="10" defaultRowHeight="12.75" x14ac:dyDescent="0.2"/>
  <cols>
    <col min="1" max="1" width="16" style="16" customWidth="1"/>
    <col min="2" max="2" width="2.28515625" style="4" bestFit="1" customWidth="1"/>
    <col min="3" max="3" width="2.85546875" style="4" bestFit="1" customWidth="1"/>
    <col min="4" max="4" width="3.140625" style="4" bestFit="1" customWidth="1"/>
    <col min="5" max="5" width="2.85546875" style="4" bestFit="1" customWidth="1"/>
    <col min="6" max="6" width="58.42578125" style="15" customWidth="1"/>
    <col min="7" max="7" width="4.5703125" style="11" customWidth="1"/>
    <col min="8" max="8" width="40.7109375" style="4" customWidth="1"/>
    <col min="9" max="16384" width="11.42578125" style="3"/>
  </cols>
  <sheetData>
    <row r="1" spans="1:14" ht="27.75" customHeight="1" x14ac:dyDescent="0.2">
      <c r="A1" s="373" t="s">
        <v>120</v>
      </c>
      <c r="B1" s="373"/>
      <c r="C1" s="373"/>
      <c r="D1" s="373"/>
      <c r="E1" s="373"/>
      <c r="F1" s="373"/>
      <c r="G1" s="32"/>
      <c r="H1" s="31"/>
      <c r="I1" s="30"/>
    </row>
    <row r="2" spans="1:14" s="6" customFormat="1" ht="54.75" customHeight="1" x14ac:dyDescent="0.2">
      <c r="A2" s="19" t="s">
        <v>33</v>
      </c>
      <c r="B2" s="370" t="s">
        <v>55</v>
      </c>
      <c r="C2" s="371"/>
      <c r="D2" s="371"/>
      <c r="E2" s="372"/>
      <c r="F2" s="14" t="s">
        <v>4</v>
      </c>
      <c r="G2" s="13" t="s">
        <v>53</v>
      </c>
      <c r="H2" s="12" t="s">
        <v>5</v>
      </c>
      <c r="I2" s="6" t="s">
        <v>9</v>
      </c>
      <c r="J2" s="6" t="s">
        <v>6</v>
      </c>
      <c r="K2" s="6" t="s">
        <v>116</v>
      </c>
      <c r="L2" s="6" t="s">
        <v>117</v>
      </c>
      <c r="M2" s="6" t="s">
        <v>118</v>
      </c>
      <c r="N2" s="6" t="s">
        <v>119</v>
      </c>
    </row>
    <row r="3" spans="1:14" s="28" customFormat="1" ht="51.75" customHeight="1" x14ac:dyDescent="0.2">
      <c r="A3" s="21"/>
      <c r="B3" s="22"/>
      <c r="C3" s="23"/>
      <c r="D3" s="23"/>
      <c r="E3" s="24"/>
      <c r="F3" s="25"/>
      <c r="G3" s="26"/>
      <c r="H3" s="29" t="s">
        <v>128</v>
      </c>
    </row>
    <row r="4" spans="1:14" s="28" customFormat="1" ht="28.5" customHeight="1" x14ac:dyDescent="0.2">
      <c r="A4" s="21"/>
      <c r="B4" s="22"/>
      <c r="C4" s="23"/>
      <c r="D4" s="23"/>
      <c r="E4" s="24"/>
      <c r="F4" s="25" t="s">
        <v>39</v>
      </c>
      <c r="G4" s="26"/>
      <c r="H4" s="29" t="s">
        <v>121</v>
      </c>
    </row>
    <row r="5" spans="1:14" s="2" customFormat="1" ht="23.25" customHeight="1" x14ac:dyDescent="0.2">
      <c r="A5" s="18"/>
      <c r="B5" s="22"/>
      <c r="C5" s="23"/>
      <c r="D5" s="23"/>
      <c r="E5" s="24"/>
      <c r="F5" s="29"/>
      <c r="G5" s="17"/>
      <c r="H5" s="29"/>
    </row>
    <row r="6" spans="1:14" s="28" customFormat="1" ht="28.5" customHeight="1" x14ac:dyDescent="0.2">
      <c r="A6" s="21"/>
      <c r="B6" s="22"/>
      <c r="C6" s="23"/>
      <c r="D6" s="23"/>
      <c r="E6" s="24"/>
      <c r="F6" s="25" t="s">
        <v>26</v>
      </c>
      <c r="G6" s="26"/>
      <c r="H6" s="29" t="s">
        <v>122</v>
      </c>
    </row>
    <row r="7" spans="1:14" s="2" customFormat="1" ht="28.5" customHeight="1" x14ac:dyDescent="0.2">
      <c r="A7" s="18"/>
      <c r="B7" s="22"/>
      <c r="C7" s="23"/>
      <c r="D7" s="23"/>
      <c r="E7" s="24"/>
      <c r="F7" s="29"/>
      <c r="G7" s="17"/>
      <c r="H7" s="29"/>
    </row>
    <row r="8" spans="1:14" s="28" customFormat="1" ht="28.5" customHeight="1" x14ac:dyDescent="0.2">
      <c r="A8" s="21"/>
      <c r="B8" s="22"/>
      <c r="C8" s="23"/>
      <c r="D8" s="23"/>
      <c r="E8" s="24"/>
      <c r="F8" s="25" t="s">
        <v>40</v>
      </c>
      <c r="G8" s="26"/>
      <c r="H8" s="29" t="s">
        <v>123</v>
      </c>
    </row>
    <row r="9" spans="1:14" s="2" customFormat="1" ht="24.75" customHeight="1" x14ac:dyDescent="0.2">
      <c r="A9" s="18"/>
      <c r="B9" s="22"/>
      <c r="C9" s="23"/>
      <c r="D9" s="23"/>
      <c r="E9" s="24"/>
      <c r="F9" s="29"/>
      <c r="G9" s="17"/>
      <c r="H9" s="29"/>
    </row>
    <row r="10" spans="1:14" s="28" customFormat="1" ht="28.5" customHeight="1" x14ac:dyDescent="0.2">
      <c r="A10" s="21"/>
      <c r="B10" s="22"/>
      <c r="C10" s="23"/>
      <c r="D10" s="23"/>
      <c r="E10" s="24"/>
      <c r="F10" s="25" t="s">
        <v>41</v>
      </c>
      <c r="G10" s="26"/>
      <c r="H10" s="27"/>
    </row>
    <row r="11" spans="1:14" s="2" customFormat="1" x14ac:dyDescent="0.2">
      <c r="A11" s="18"/>
      <c r="B11" s="22"/>
      <c r="C11" s="23"/>
      <c r="D11" s="23"/>
      <c r="E11" s="24"/>
      <c r="F11" s="29"/>
      <c r="G11" s="17"/>
      <c r="H11" s="29"/>
    </row>
    <row r="12" spans="1:14" s="28" customFormat="1" ht="28.5" customHeight="1" x14ac:dyDescent="0.2">
      <c r="A12" s="21"/>
      <c r="B12" s="22"/>
      <c r="C12" s="23"/>
      <c r="D12" s="23"/>
      <c r="E12" s="24"/>
      <c r="F12" s="25" t="s">
        <v>0</v>
      </c>
      <c r="G12" s="26"/>
      <c r="H12" s="27"/>
    </row>
    <row r="13" spans="1:14" s="2" customFormat="1" x14ac:dyDescent="0.2">
      <c r="A13" s="18"/>
      <c r="B13" s="22"/>
      <c r="C13" s="23"/>
      <c r="D13" s="23"/>
      <c r="E13" s="24"/>
      <c r="F13" s="29"/>
      <c r="G13" s="17"/>
      <c r="H13" s="29"/>
    </row>
    <row r="14" spans="1:14" s="28" customFormat="1" ht="28.5" customHeight="1" x14ac:dyDescent="0.2">
      <c r="A14" s="21"/>
      <c r="B14" s="22"/>
      <c r="C14" s="23"/>
      <c r="D14" s="23"/>
      <c r="E14" s="24"/>
      <c r="F14" s="25" t="s">
        <v>42</v>
      </c>
      <c r="G14" s="26"/>
      <c r="H14" s="29" t="s">
        <v>124</v>
      </c>
    </row>
    <row r="15" spans="1:14" s="2" customFormat="1" ht="27" customHeight="1" x14ac:dyDescent="0.2">
      <c r="A15" s="18"/>
      <c r="B15" s="22"/>
      <c r="C15" s="23"/>
      <c r="D15" s="23"/>
      <c r="E15" s="24"/>
      <c r="F15" s="29"/>
      <c r="G15" s="17"/>
      <c r="H15" s="29"/>
    </row>
    <row r="16" spans="1:14" s="28" customFormat="1" ht="28.5" customHeight="1" x14ac:dyDescent="0.2">
      <c r="A16" s="21"/>
      <c r="B16" s="22"/>
      <c r="C16" s="23"/>
      <c r="D16" s="23"/>
      <c r="E16" s="24"/>
      <c r="F16" s="25" t="s">
        <v>48</v>
      </c>
      <c r="G16" s="26"/>
      <c r="H16" s="29" t="s">
        <v>125</v>
      </c>
    </row>
    <row r="17" spans="1:8" s="2" customFormat="1" ht="28.5" customHeight="1" x14ac:dyDescent="0.2">
      <c r="A17" s="18"/>
      <c r="B17" s="22"/>
      <c r="C17" s="23"/>
      <c r="D17" s="23"/>
      <c r="E17" s="24"/>
      <c r="F17" s="29"/>
      <c r="G17" s="17"/>
      <c r="H17" s="29"/>
    </row>
    <row r="18" spans="1:8" s="28" customFormat="1" ht="40.5" customHeight="1" x14ac:dyDescent="0.2">
      <c r="A18" s="21"/>
      <c r="B18" s="22"/>
      <c r="C18" s="23"/>
      <c r="D18" s="23"/>
      <c r="E18" s="24"/>
      <c r="F18" s="25" t="s">
        <v>49</v>
      </c>
      <c r="G18" s="26"/>
      <c r="H18" s="29" t="s">
        <v>126</v>
      </c>
    </row>
    <row r="19" spans="1:8" s="2" customFormat="1" ht="23.25" customHeight="1" x14ac:dyDescent="0.2">
      <c r="A19" s="18"/>
      <c r="B19" s="22"/>
      <c r="C19" s="23"/>
      <c r="D19" s="23"/>
      <c r="E19" s="24"/>
      <c r="F19" s="29"/>
      <c r="G19" s="17"/>
      <c r="H19" s="29"/>
    </row>
    <row r="20" spans="1:8" s="28" customFormat="1" ht="28.5" customHeight="1" x14ac:dyDescent="0.2">
      <c r="A20" s="21"/>
      <c r="B20" s="22"/>
      <c r="C20" s="23"/>
      <c r="D20" s="23"/>
      <c r="E20" s="24"/>
      <c r="F20" s="25" t="s">
        <v>43</v>
      </c>
      <c r="G20" s="26"/>
      <c r="H20" s="29" t="s">
        <v>127</v>
      </c>
    </row>
    <row r="21" spans="1:8" s="2" customFormat="1" ht="27" customHeight="1" x14ac:dyDescent="0.2">
      <c r="A21" s="18"/>
      <c r="B21" s="22"/>
      <c r="C21" s="23"/>
      <c r="D21" s="23"/>
      <c r="E21" s="24"/>
      <c r="F21" s="29"/>
      <c r="G21" s="17"/>
      <c r="H21" s="29"/>
    </row>
  </sheetData>
  <mergeCells count="2">
    <mergeCell ref="B2:E2"/>
    <mergeCell ref="A1:F1"/>
  </mergeCells>
  <phoneticPr fontId="21" type="noConversion"/>
  <conditionalFormatting sqref="G1:G1048576">
    <cfRule type="cellIs" dxfId="178" priority="1" stopIfTrue="1" operator="equal">
      <formula>"A"</formula>
    </cfRule>
    <cfRule type="cellIs" dxfId="177" priority="2" stopIfTrue="1" operator="equal">
      <formula>"NC"</formula>
    </cfRule>
    <cfRule type="cellIs" dxfId="176" priority="3" stopIfTrue="1" operator="equal">
      <formula>"NR"</formula>
    </cfRule>
  </conditionalFormatting>
  <dataValidations count="1">
    <dataValidation type="list" allowBlank="1" showInputMessage="1" showErrorMessage="1" sqref="G5 G17 G15 G13 G11 G9 G7">
      <formula1>$I$2:$N$2</formula1>
    </dataValidation>
  </dataValidations>
  <pageMargins left="0.17" right="0.16" top="0.18" bottom="0.62" header="0.19" footer="0.16"/>
  <pageSetup paperSize="9" fitToHeight="0" orientation="landscape" r:id="rId1"/>
  <headerFooter alignWithMargins="0">
    <oddHeader>&amp;R&amp;F</oddHeader>
    <oddFooter>&amp;L&amp;8Demande d'autorisation de création,
de modification ou de transfert de PUI&amp;C&amp;8FR/PUI/709 - version 5
Applicable le : 1 juin 2010&amp;R&amp;8page &amp;P sur &amp;N</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K79"/>
  <sheetViews>
    <sheetView view="pageBreakPreview" zoomScaleNormal="100" zoomScaleSheetLayoutView="100" workbookViewId="0">
      <selection activeCell="G74" sqref="G74"/>
    </sheetView>
  </sheetViews>
  <sheetFormatPr baseColWidth="10" defaultRowHeight="15" x14ac:dyDescent="0.2"/>
  <cols>
    <col min="1" max="1" width="19.7109375" style="141" customWidth="1"/>
    <col min="2" max="5" width="2.7109375" style="142" customWidth="1"/>
    <col min="6" max="7" width="45.7109375" style="141" customWidth="1"/>
    <col min="8" max="8" width="17" style="141" customWidth="1"/>
    <col min="9" max="9" width="61.85546875" style="141" customWidth="1"/>
    <col min="10" max="11" width="0" style="141" hidden="1" customWidth="1"/>
    <col min="12" max="16384" width="11.42578125" style="141"/>
  </cols>
  <sheetData>
    <row r="1" spans="1:11" x14ac:dyDescent="0.2">
      <c r="A1" s="45" t="s">
        <v>209</v>
      </c>
      <c r="B1" s="367" t="str">
        <f>Renseignements!B19&amp;" / "&amp;Renseignements!B20</f>
        <v xml:space="preserve"> / </v>
      </c>
      <c r="C1" s="277"/>
      <c r="D1" s="277"/>
      <c r="E1" s="277"/>
      <c r="F1" s="277"/>
      <c r="G1" s="277"/>
      <c r="H1" s="277"/>
      <c r="I1" s="277"/>
    </row>
    <row r="2" spans="1:11" ht="30" customHeight="1" x14ac:dyDescent="0.2">
      <c r="A2" s="139" t="s">
        <v>33</v>
      </c>
      <c r="B2" s="379" t="s">
        <v>55</v>
      </c>
      <c r="C2" s="379"/>
      <c r="D2" s="379"/>
      <c r="E2" s="379"/>
      <c r="F2" s="139" t="s">
        <v>4</v>
      </c>
      <c r="G2" s="159" t="s">
        <v>591</v>
      </c>
      <c r="H2" s="266" t="s">
        <v>53</v>
      </c>
      <c r="I2" s="266" t="s">
        <v>5</v>
      </c>
    </row>
    <row r="3" spans="1:11" ht="30" customHeight="1" x14ac:dyDescent="0.2">
      <c r="A3" s="143"/>
      <c r="B3" s="143">
        <v>6</v>
      </c>
      <c r="C3" s="143">
        <v>1</v>
      </c>
      <c r="D3" s="143"/>
      <c r="E3" s="143"/>
      <c r="F3" s="144" t="s">
        <v>436</v>
      </c>
      <c r="G3" s="160"/>
      <c r="H3" s="143"/>
      <c r="I3" s="143"/>
    </row>
    <row r="4" spans="1:11" ht="25.5" x14ac:dyDescent="0.2">
      <c r="A4" s="176" t="s">
        <v>408</v>
      </c>
      <c r="B4" s="177">
        <v>6</v>
      </c>
      <c r="C4" s="177">
        <v>1</v>
      </c>
      <c r="D4" s="177">
        <v>1</v>
      </c>
      <c r="E4" s="177"/>
      <c r="F4" s="176" t="s">
        <v>409</v>
      </c>
      <c r="G4" s="243"/>
      <c r="H4" s="127"/>
      <c r="I4" s="243" t="s">
        <v>437</v>
      </c>
      <c r="K4" s="141" t="str">
        <f>B4&amp;C4&amp;D4&amp;E4</f>
        <v>611</v>
      </c>
    </row>
    <row r="5" spans="1:11" ht="30" customHeight="1" x14ac:dyDescent="0.2">
      <c r="A5" s="143"/>
      <c r="B5" s="143">
        <v>6</v>
      </c>
      <c r="C5" s="143">
        <v>2</v>
      </c>
      <c r="D5" s="143"/>
      <c r="E5" s="143"/>
      <c r="F5" s="144" t="s">
        <v>438</v>
      </c>
      <c r="G5" s="160"/>
      <c r="H5" s="143"/>
      <c r="I5" s="143"/>
      <c r="K5" s="141" t="str">
        <f t="shared" ref="K5:K38" si="0">B5&amp;C5&amp;D5&amp;E5</f>
        <v>62</v>
      </c>
    </row>
    <row r="6" spans="1:11" ht="38.25" x14ac:dyDescent="0.2">
      <c r="A6" s="176" t="s">
        <v>410</v>
      </c>
      <c r="B6" s="177">
        <v>6</v>
      </c>
      <c r="C6" s="177">
        <v>2</v>
      </c>
      <c r="D6" s="177">
        <v>1</v>
      </c>
      <c r="E6" s="177"/>
      <c r="F6" s="176" t="s">
        <v>411</v>
      </c>
      <c r="G6" s="243"/>
      <c r="H6" s="127"/>
      <c r="I6" s="243" t="s">
        <v>439</v>
      </c>
      <c r="K6" s="141" t="str">
        <f t="shared" si="0"/>
        <v>621</v>
      </c>
    </row>
    <row r="7" spans="1:11" ht="30" customHeight="1" x14ac:dyDescent="0.2">
      <c r="A7" s="143"/>
      <c r="B7" s="143">
        <v>6</v>
      </c>
      <c r="C7" s="143">
        <v>2</v>
      </c>
      <c r="D7" s="143"/>
      <c r="E7" s="143"/>
      <c r="F7" s="144" t="s">
        <v>440</v>
      </c>
      <c r="G7" s="160"/>
      <c r="H7" s="143"/>
      <c r="I7" s="143"/>
      <c r="K7" s="141" t="str">
        <f t="shared" si="0"/>
        <v>62</v>
      </c>
    </row>
    <row r="8" spans="1:11" ht="51" x14ac:dyDescent="0.2">
      <c r="A8" s="176" t="s">
        <v>412</v>
      </c>
      <c r="B8" s="177">
        <v>6</v>
      </c>
      <c r="C8" s="177">
        <v>2</v>
      </c>
      <c r="D8" s="177">
        <v>2</v>
      </c>
      <c r="E8" s="177" t="s">
        <v>443</v>
      </c>
      <c r="F8" s="176" t="s">
        <v>413</v>
      </c>
      <c r="G8" s="243"/>
      <c r="H8" s="127"/>
      <c r="I8" s="243" t="s">
        <v>441</v>
      </c>
      <c r="K8" s="141" t="str">
        <f t="shared" si="0"/>
        <v>622a</v>
      </c>
    </row>
    <row r="9" spans="1:11" ht="25.5" x14ac:dyDescent="0.2">
      <c r="A9" s="176" t="s">
        <v>412</v>
      </c>
      <c r="B9" s="177">
        <v>6</v>
      </c>
      <c r="C9" s="177">
        <v>2</v>
      </c>
      <c r="D9" s="177">
        <v>2</v>
      </c>
      <c r="E9" s="177" t="s">
        <v>444</v>
      </c>
      <c r="F9" s="176" t="s">
        <v>442</v>
      </c>
      <c r="G9" s="243"/>
      <c r="H9" s="127"/>
      <c r="I9" s="243" t="s">
        <v>445</v>
      </c>
      <c r="K9" s="141" t="str">
        <f t="shared" si="0"/>
        <v>622b</v>
      </c>
    </row>
    <row r="10" spans="1:11" ht="30" customHeight="1" x14ac:dyDescent="0.2">
      <c r="A10" s="143"/>
      <c r="B10" s="143">
        <v>6</v>
      </c>
      <c r="C10" s="143">
        <v>3</v>
      </c>
      <c r="D10" s="143"/>
      <c r="E10" s="143"/>
      <c r="F10" s="144" t="s">
        <v>446</v>
      </c>
      <c r="G10" s="160"/>
      <c r="H10" s="143"/>
      <c r="I10" s="143"/>
      <c r="K10" s="141" t="str">
        <f t="shared" si="0"/>
        <v>63</v>
      </c>
    </row>
    <row r="11" spans="1:11" ht="51" x14ac:dyDescent="0.2">
      <c r="A11" s="176" t="s">
        <v>447</v>
      </c>
      <c r="B11" s="177">
        <v>6</v>
      </c>
      <c r="C11" s="177">
        <v>3</v>
      </c>
      <c r="D11" s="177">
        <v>1</v>
      </c>
      <c r="E11" s="177"/>
      <c r="F11" s="176" t="s">
        <v>448</v>
      </c>
      <c r="G11" s="243"/>
      <c r="H11" s="127"/>
      <c r="I11" s="243"/>
      <c r="K11" s="141" t="str">
        <f t="shared" si="0"/>
        <v>631</v>
      </c>
    </row>
    <row r="12" spans="1:11" ht="51" x14ac:dyDescent="0.2">
      <c r="A12" s="176" t="s">
        <v>449</v>
      </c>
      <c r="B12" s="177">
        <v>6</v>
      </c>
      <c r="C12" s="177">
        <v>3</v>
      </c>
      <c r="D12" s="177">
        <v>2</v>
      </c>
      <c r="E12" s="177"/>
      <c r="F12" s="176" t="s">
        <v>450</v>
      </c>
      <c r="G12" s="243"/>
      <c r="H12" s="127"/>
      <c r="I12" s="243"/>
      <c r="K12" s="141" t="str">
        <f t="shared" si="0"/>
        <v>632</v>
      </c>
    </row>
    <row r="13" spans="1:11" ht="30" customHeight="1" x14ac:dyDescent="0.2">
      <c r="A13" s="143"/>
      <c r="B13" s="143">
        <v>6</v>
      </c>
      <c r="C13" s="143">
        <v>4</v>
      </c>
      <c r="D13" s="143"/>
      <c r="E13" s="143"/>
      <c r="F13" s="144" t="s">
        <v>451</v>
      </c>
      <c r="G13" s="160"/>
      <c r="H13" s="143"/>
      <c r="I13" s="143"/>
      <c r="K13" s="141" t="str">
        <f t="shared" si="0"/>
        <v>64</v>
      </c>
    </row>
    <row r="14" spans="1:11" ht="25.5" x14ac:dyDescent="0.2">
      <c r="A14" s="176" t="s">
        <v>414</v>
      </c>
      <c r="B14" s="177">
        <v>6</v>
      </c>
      <c r="C14" s="177">
        <v>4</v>
      </c>
      <c r="D14" s="177">
        <v>0</v>
      </c>
      <c r="E14" s="177"/>
      <c r="F14" s="176" t="s">
        <v>415</v>
      </c>
      <c r="G14" s="243"/>
      <c r="H14" s="127"/>
      <c r="I14" s="243"/>
      <c r="K14" s="141" t="str">
        <f t="shared" si="0"/>
        <v>640</v>
      </c>
    </row>
    <row r="15" spans="1:11" ht="25.5" x14ac:dyDescent="0.2">
      <c r="A15" s="176" t="s">
        <v>416</v>
      </c>
      <c r="B15" s="177">
        <v>6</v>
      </c>
      <c r="C15" s="177">
        <v>4</v>
      </c>
      <c r="D15" s="177">
        <v>1</v>
      </c>
      <c r="E15" s="177"/>
      <c r="F15" s="176" t="s">
        <v>592</v>
      </c>
      <c r="G15" s="243"/>
      <c r="H15" s="127"/>
      <c r="I15" s="243"/>
      <c r="K15" s="141" t="str">
        <f t="shared" si="0"/>
        <v>641</v>
      </c>
    </row>
    <row r="16" spans="1:11" ht="63.75" x14ac:dyDescent="0.2">
      <c r="A16" s="176" t="s">
        <v>417</v>
      </c>
      <c r="B16" s="177">
        <v>6</v>
      </c>
      <c r="C16" s="177">
        <v>4</v>
      </c>
      <c r="D16" s="177">
        <v>2</v>
      </c>
      <c r="E16" s="177"/>
      <c r="F16" s="176" t="s">
        <v>593</v>
      </c>
      <c r="G16" s="243"/>
      <c r="H16" s="127"/>
      <c r="I16" s="243"/>
      <c r="K16" s="141" t="str">
        <f t="shared" si="0"/>
        <v>642</v>
      </c>
    </row>
    <row r="17" spans="1:11" ht="38.25" x14ac:dyDescent="0.2">
      <c r="A17" s="176" t="s">
        <v>418</v>
      </c>
      <c r="B17" s="177">
        <v>6</v>
      </c>
      <c r="C17" s="177">
        <v>4</v>
      </c>
      <c r="D17" s="177">
        <v>3</v>
      </c>
      <c r="E17" s="177">
        <v>1</v>
      </c>
      <c r="F17" s="176" t="s">
        <v>594</v>
      </c>
      <c r="G17" s="243"/>
      <c r="H17" s="127"/>
      <c r="I17" s="243"/>
      <c r="K17" s="141" t="str">
        <f t="shared" si="0"/>
        <v>6431</v>
      </c>
    </row>
    <row r="18" spans="1:11" ht="51" x14ac:dyDescent="0.2">
      <c r="A18" s="176" t="s">
        <v>419</v>
      </c>
      <c r="B18" s="177">
        <v>6</v>
      </c>
      <c r="C18" s="177">
        <v>4</v>
      </c>
      <c r="D18" s="177">
        <v>3</v>
      </c>
      <c r="E18" s="177">
        <v>2</v>
      </c>
      <c r="F18" s="176" t="s">
        <v>595</v>
      </c>
      <c r="G18" s="243"/>
      <c r="H18" s="127"/>
      <c r="I18" s="243" t="s">
        <v>452</v>
      </c>
      <c r="K18" s="141" t="str">
        <f t="shared" si="0"/>
        <v>6432</v>
      </c>
    </row>
    <row r="19" spans="1:11" ht="51" x14ac:dyDescent="0.2">
      <c r="A19" s="176" t="s">
        <v>420</v>
      </c>
      <c r="B19" s="177">
        <v>6</v>
      </c>
      <c r="C19" s="177">
        <v>4</v>
      </c>
      <c r="D19" s="177">
        <v>4</v>
      </c>
      <c r="E19" s="177" t="s">
        <v>443</v>
      </c>
      <c r="F19" s="176" t="s">
        <v>596</v>
      </c>
      <c r="G19" s="243"/>
      <c r="H19" s="127"/>
      <c r="I19" s="243" t="s">
        <v>453</v>
      </c>
      <c r="K19" s="141" t="str">
        <f t="shared" si="0"/>
        <v>644a</v>
      </c>
    </row>
    <row r="20" spans="1:11" ht="38.25" x14ac:dyDescent="0.2">
      <c r="A20" s="176" t="s">
        <v>420</v>
      </c>
      <c r="B20" s="177">
        <v>6</v>
      </c>
      <c r="C20" s="177">
        <v>4</v>
      </c>
      <c r="D20" s="177">
        <v>4</v>
      </c>
      <c r="E20" s="177" t="s">
        <v>444</v>
      </c>
      <c r="F20" s="176" t="s">
        <v>421</v>
      </c>
      <c r="G20" s="243"/>
      <c r="H20" s="127"/>
      <c r="I20" s="243" t="s">
        <v>454</v>
      </c>
      <c r="K20" s="141" t="str">
        <f t="shared" si="0"/>
        <v>644b</v>
      </c>
    </row>
    <row r="21" spans="1:11" ht="51" x14ac:dyDescent="0.2">
      <c r="A21" s="176" t="s">
        <v>422</v>
      </c>
      <c r="B21" s="177">
        <v>6</v>
      </c>
      <c r="C21" s="177">
        <v>4</v>
      </c>
      <c r="D21" s="177">
        <v>5</v>
      </c>
      <c r="E21" s="177"/>
      <c r="F21" s="176" t="s">
        <v>597</v>
      </c>
      <c r="G21" s="243"/>
      <c r="H21" s="127"/>
      <c r="I21" s="243" t="s">
        <v>455</v>
      </c>
      <c r="K21" s="141" t="str">
        <f t="shared" si="0"/>
        <v>645</v>
      </c>
    </row>
    <row r="22" spans="1:11" ht="25.5" x14ac:dyDescent="0.2">
      <c r="A22" s="176" t="s">
        <v>423</v>
      </c>
      <c r="B22" s="177">
        <v>6</v>
      </c>
      <c r="C22" s="177">
        <v>4</v>
      </c>
      <c r="D22" s="177">
        <v>6</v>
      </c>
      <c r="E22" s="177"/>
      <c r="F22" s="176" t="s">
        <v>424</v>
      </c>
      <c r="G22" s="243"/>
      <c r="H22" s="127"/>
      <c r="I22" s="243" t="s">
        <v>456</v>
      </c>
      <c r="K22" s="141" t="str">
        <f t="shared" si="0"/>
        <v>646</v>
      </c>
    </row>
    <row r="23" spans="1:11" x14ac:dyDescent="0.2">
      <c r="A23" s="176" t="s">
        <v>425</v>
      </c>
      <c r="B23" s="177">
        <v>6</v>
      </c>
      <c r="C23" s="177">
        <v>4</v>
      </c>
      <c r="D23" s="177">
        <v>7</v>
      </c>
      <c r="E23" s="177"/>
      <c r="F23" s="176" t="s">
        <v>598</v>
      </c>
      <c r="G23" s="243"/>
      <c r="H23" s="127"/>
      <c r="I23" s="243" t="s">
        <v>457</v>
      </c>
      <c r="K23" s="141" t="str">
        <f t="shared" si="0"/>
        <v>647</v>
      </c>
    </row>
    <row r="24" spans="1:11" ht="30" customHeight="1" x14ac:dyDescent="0.2">
      <c r="A24" s="143"/>
      <c r="B24" s="143">
        <v>6</v>
      </c>
      <c r="C24" s="143">
        <v>5</v>
      </c>
      <c r="D24" s="143"/>
      <c r="E24" s="143"/>
      <c r="F24" s="376" t="s">
        <v>459</v>
      </c>
      <c r="G24" s="376"/>
      <c r="H24" s="277"/>
      <c r="I24" s="277"/>
      <c r="K24" s="141" t="str">
        <f t="shared" si="0"/>
        <v>65</v>
      </c>
    </row>
    <row r="25" spans="1:11" ht="25.5" x14ac:dyDescent="0.2">
      <c r="A25" s="176" t="s">
        <v>426</v>
      </c>
      <c r="B25" s="177">
        <v>6</v>
      </c>
      <c r="C25" s="177">
        <v>5</v>
      </c>
      <c r="D25" s="177">
        <v>1</v>
      </c>
      <c r="E25" s="177"/>
      <c r="F25" s="176" t="s">
        <v>427</v>
      </c>
      <c r="G25" s="243"/>
      <c r="H25" s="127"/>
      <c r="I25" s="243" t="s">
        <v>458</v>
      </c>
      <c r="K25" s="141" t="str">
        <f t="shared" si="0"/>
        <v>651</v>
      </c>
    </row>
    <row r="26" spans="1:11" ht="30" customHeight="1" x14ac:dyDescent="0.2">
      <c r="A26" s="143"/>
      <c r="B26" s="143">
        <v>6</v>
      </c>
      <c r="C26" s="143">
        <v>6</v>
      </c>
      <c r="D26" s="143"/>
      <c r="E26" s="143"/>
      <c r="F26" s="376" t="s">
        <v>461</v>
      </c>
      <c r="G26" s="376"/>
      <c r="H26" s="277"/>
      <c r="I26" s="277"/>
      <c r="K26" s="141" t="str">
        <f t="shared" si="0"/>
        <v>66</v>
      </c>
    </row>
    <row r="27" spans="1:11" ht="25.5" x14ac:dyDescent="0.2">
      <c r="A27" s="176" t="s">
        <v>428</v>
      </c>
      <c r="B27" s="177">
        <v>6</v>
      </c>
      <c r="C27" s="177">
        <v>6</v>
      </c>
      <c r="D27" s="177" t="s">
        <v>443</v>
      </c>
      <c r="E27" s="177"/>
      <c r="F27" s="176" t="s">
        <v>429</v>
      </c>
      <c r="G27" s="243"/>
      <c r="H27" s="127"/>
      <c r="I27" s="243" t="s">
        <v>463</v>
      </c>
      <c r="K27" s="141" t="str">
        <f t="shared" si="0"/>
        <v>66a</v>
      </c>
    </row>
    <row r="28" spans="1:11" ht="25.5" x14ac:dyDescent="0.2">
      <c r="A28" s="176" t="s">
        <v>428</v>
      </c>
      <c r="B28" s="177">
        <v>6</v>
      </c>
      <c r="C28" s="177">
        <v>6</v>
      </c>
      <c r="D28" s="177" t="s">
        <v>444</v>
      </c>
      <c r="E28" s="177"/>
      <c r="F28" s="176" t="s">
        <v>430</v>
      </c>
      <c r="G28" s="243"/>
      <c r="H28" s="127"/>
      <c r="I28" s="243"/>
      <c r="K28" s="141" t="str">
        <f t="shared" si="0"/>
        <v>66b</v>
      </c>
    </row>
    <row r="29" spans="1:11" ht="25.5" x14ac:dyDescent="0.2">
      <c r="A29" s="176" t="s">
        <v>428</v>
      </c>
      <c r="B29" s="177">
        <v>6</v>
      </c>
      <c r="C29" s="177">
        <v>6</v>
      </c>
      <c r="D29" s="177" t="s">
        <v>460</v>
      </c>
      <c r="E29" s="177"/>
      <c r="F29" s="176" t="s">
        <v>431</v>
      </c>
      <c r="G29" s="243"/>
      <c r="H29" s="127"/>
      <c r="I29" s="243"/>
      <c r="K29" s="141" t="str">
        <f t="shared" si="0"/>
        <v>66c</v>
      </c>
    </row>
    <row r="30" spans="1:11" ht="25.5" x14ac:dyDescent="0.2">
      <c r="A30" s="176" t="s">
        <v>428</v>
      </c>
      <c r="B30" s="177">
        <v>6</v>
      </c>
      <c r="C30" s="177">
        <v>6</v>
      </c>
      <c r="D30" s="177" t="s">
        <v>462</v>
      </c>
      <c r="E30" s="177"/>
      <c r="F30" s="176" t="s">
        <v>432</v>
      </c>
      <c r="G30" s="243"/>
      <c r="H30" s="127"/>
      <c r="I30" s="243"/>
      <c r="K30" s="141" t="str">
        <f t="shared" si="0"/>
        <v>66d</v>
      </c>
    </row>
    <row r="31" spans="1:11" ht="30" customHeight="1" x14ac:dyDescent="0.2">
      <c r="A31" s="143"/>
      <c r="B31" s="143">
        <v>6</v>
      </c>
      <c r="C31" s="143">
        <v>7</v>
      </c>
      <c r="D31" s="143"/>
      <c r="E31" s="143"/>
      <c r="F31" s="376" t="s">
        <v>464</v>
      </c>
      <c r="G31" s="376"/>
      <c r="H31" s="277"/>
      <c r="I31" s="277"/>
      <c r="K31" s="141" t="str">
        <f t="shared" si="0"/>
        <v>67</v>
      </c>
    </row>
    <row r="32" spans="1:11" ht="38.25" x14ac:dyDescent="0.2">
      <c r="A32" s="176" t="s">
        <v>433</v>
      </c>
      <c r="B32" s="177">
        <v>6</v>
      </c>
      <c r="C32" s="177">
        <v>7</v>
      </c>
      <c r="D32" s="177" t="s">
        <v>443</v>
      </c>
      <c r="E32" s="177"/>
      <c r="F32" s="176" t="s">
        <v>434</v>
      </c>
      <c r="G32" s="243"/>
      <c r="H32" s="127"/>
      <c r="I32" s="243"/>
      <c r="K32" s="141" t="str">
        <f t="shared" si="0"/>
        <v>67a</v>
      </c>
    </row>
    <row r="33" spans="1:11" x14ac:dyDescent="0.2">
      <c r="A33" s="176" t="s">
        <v>433</v>
      </c>
      <c r="B33" s="177">
        <v>6</v>
      </c>
      <c r="C33" s="177">
        <v>7</v>
      </c>
      <c r="D33" s="177" t="s">
        <v>444</v>
      </c>
      <c r="E33" s="177"/>
      <c r="F33" s="176" t="s">
        <v>465</v>
      </c>
      <c r="G33" s="243"/>
      <c r="H33" s="127"/>
      <c r="I33" s="243"/>
      <c r="K33" s="141" t="str">
        <f t="shared" si="0"/>
        <v>67b</v>
      </c>
    </row>
    <row r="34" spans="1:11" ht="25.5" x14ac:dyDescent="0.2">
      <c r="A34" s="176" t="s">
        <v>433</v>
      </c>
      <c r="B34" s="177">
        <v>6</v>
      </c>
      <c r="C34" s="177">
        <v>7</v>
      </c>
      <c r="D34" s="177" t="s">
        <v>460</v>
      </c>
      <c r="E34" s="177"/>
      <c r="F34" s="243" t="s">
        <v>466</v>
      </c>
      <c r="G34" s="243"/>
      <c r="H34" s="127"/>
      <c r="I34" s="243"/>
      <c r="K34" s="141" t="str">
        <f t="shared" si="0"/>
        <v>67c</v>
      </c>
    </row>
    <row r="35" spans="1:11" ht="25.5" x14ac:dyDescent="0.2">
      <c r="A35" s="176" t="s">
        <v>433</v>
      </c>
      <c r="B35" s="177">
        <v>6</v>
      </c>
      <c r="C35" s="177">
        <v>7</v>
      </c>
      <c r="D35" s="177" t="s">
        <v>462</v>
      </c>
      <c r="E35" s="177"/>
      <c r="F35" s="243" t="s">
        <v>467</v>
      </c>
      <c r="G35" s="243"/>
      <c r="H35" s="127"/>
      <c r="I35" s="243"/>
      <c r="K35" s="141" t="str">
        <f t="shared" si="0"/>
        <v>67d</v>
      </c>
    </row>
    <row r="36" spans="1:11" ht="30" customHeight="1" x14ac:dyDescent="0.2">
      <c r="A36" s="143"/>
      <c r="B36" s="143">
        <v>6</v>
      </c>
      <c r="C36" s="143">
        <v>8</v>
      </c>
      <c r="D36" s="143"/>
      <c r="E36" s="143"/>
      <c r="F36" s="377" t="s">
        <v>468</v>
      </c>
      <c r="G36" s="377"/>
      <c r="H36" s="378"/>
      <c r="I36" s="378"/>
      <c r="K36" s="141" t="str">
        <f t="shared" si="0"/>
        <v>68</v>
      </c>
    </row>
    <row r="37" spans="1:11" ht="38.25" x14ac:dyDescent="0.2">
      <c r="A37" s="176" t="s">
        <v>343</v>
      </c>
      <c r="B37" s="177">
        <v>6</v>
      </c>
      <c r="C37" s="177">
        <v>8</v>
      </c>
      <c r="D37" s="177" t="s">
        <v>443</v>
      </c>
      <c r="E37" s="177"/>
      <c r="F37" s="243" t="s">
        <v>435</v>
      </c>
      <c r="G37" s="243"/>
      <c r="H37" s="127"/>
      <c r="I37" s="243" t="s">
        <v>469</v>
      </c>
      <c r="K37" s="141" t="str">
        <f t="shared" si="0"/>
        <v>68a</v>
      </c>
    </row>
    <row r="38" spans="1:11" ht="25.5" x14ac:dyDescent="0.2">
      <c r="A38" s="176" t="s">
        <v>343</v>
      </c>
      <c r="B38" s="177">
        <v>6</v>
      </c>
      <c r="C38" s="177">
        <v>8</v>
      </c>
      <c r="D38" s="177" t="s">
        <v>444</v>
      </c>
      <c r="E38" s="177"/>
      <c r="F38" s="176" t="s">
        <v>470</v>
      </c>
      <c r="G38" s="243"/>
      <c r="H38" s="127"/>
      <c r="I38" s="243" t="s">
        <v>471</v>
      </c>
      <c r="K38" s="141" t="str">
        <f t="shared" si="0"/>
        <v>68b</v>
      </c>
    </row>
    <row r="39" spans="1:11" ht="30" customHeight="1" x14ac:dyDescent="0.2">
      <c r="A39" s="188"/>
      <c r="B39" s="188">
        <v>7</v>
      </c>
      <c r="C39" s="188"/>
      <c r="D39" s="188"/>
      <c r="E39" s="188"/>
      <c r="F39" s="374" t="s">
        <v>612</v>
      </c>
      <c r="G39" s="374"/>
      <c r="H39" s="375"/>
      <c r="I39" s="375"/>
      <c r="K39" s="141" t="str">
        <f t="shared" ref="K39:K52" si="1">B39&amp;C39&amp;D39&amp;E39</f>
        <v>7</v>
      </c>
    </row>
    <row r="40" spans="1:11" ht="30" customHeight="1" x14ac:dyDescent="0.2">
      <c r="A40" s="143"/>
      <c r="B40" s="143">
        <v>7</v>
      </c>
      <c r="C40" s="143">
        <v>1</v>
      </c>
      <c r="D40" s="143"/>
      <c r="E40" s="143"/>
      <c r="F40" s="376" t="s">
        <v>609</v>
      </c>
      <c r="G40" s="376"/>
      <c r="H40" s="277"/>
      <c r="I40" s="277"/>
      <c r="K40" s="141" t="str">
        <f t="shared" si="1"/>
        <v>71</v>
      </c>
    </row>
    <row r="41" spans="1:11" ht="63.75" x14ac:dyDescent="0.2">
      <c r="A41" s="176" t="s">
        <v>610</v>
      </c>
      <c r="B41" s="177">
        <v>7</v>
      </c>
      <c r="C41" s="177">
        <v>1</v>
      </c>
      <c r="D41" s="177">
        <v>1</v>
      </c>
      <c r="E41" s="177"/>
      <c r="F41" s="176" t="s">
        <v>611</v>
      </c>
      <c r="G41" s="243"/>
      <c r="H41" s="127"/>
      <c r="I41" s="243"/>
      <c r="K41" s="141" t="str">
        <f t="shared" si="1"/>
        <v>711</v>
      </c>
    </row>
    <row r="42" spans="1:11" ht="51" x14ac:dyDescent="0.2">
      <c r="A42" s="176" t="s">
        <v>26</v>
      </c>
      <c r="B42" s="177">
        <v>7</v>
      </c>
      <c r="C42" s="177">
        <v>1</v>
      </c>
      <c r="D42" s="177">
        <v>2</v>
      </c>
      <c r="E42" s="177"/>
      <c r="F42" s="176" t="s">
        <v>617</v>
      </c>
      <c r="G42" s="243"/>
      <c r="H42" s="127"/>
      <c r="I42" s="243"/>
      <c r="K42" s="141" t="str">
        <f t="shared" si="1"/>
        <v>712</v>
      </c>
    </row>
    <row r="43" spans="1:11" ht="30" customHeight="1" x14ac:dyDescent="0.2">
      <c r="A43" s="143"/>
      <c r="B43" s="143">
        <v>7</v>
      </c>
      <c r="C43" s="143">
        <v>2</v>
      </c>
      <c r="D43" s="143"/>
      <c r="E43" s="143"/>
      <c r="F43" s="376" t="s">
        <v>613</v>
      </c>
      <c r="G43" s="376"/>
      <c r="H43" s="277"/>
      <c r="I43" s="277"/>
      <c r="K43" s="141" t="str">
        <f t="shared" ref="K43" si="2">B43&amp;C43&amp;D43&amp;E43</f>
        <v>72</v>
      </c>
    </row>
    <row r="44" spans="1:11" ht="24" customHeight="1" x14ac:dyDescent="0.2">
      <c r="B44" s="177">
        <v>7</v>
      </c>
      <c r="C44" s="177">
        <v>2</v>
      </c>
      <c r="D44" s="177">
        <v>1</v>
      </c>
      <c r="E44" s="177"/>
      <c r="F44" s="176" t="s">
        <v>614</v>
      </c>
      <c r="G44" s="243"/>
      <c r="H44" s="127"/>
      <c r="I44" s="243"/>
      <c r="K44" s="141" t="str">
        <f t="shared" si="1"/>
        <v>721</v>
      </c>
    </row>
    <row r="45" spans="1:11" ht="25.5" x14ac:dyDescent="0.2">
      <c r="A45" s="176"/>
      <c r="B45" s="177">
        <v>7</v>
      </c>
      <c r="C45" s="177">
        <v>2</v>
      </c>
      <c r="D45" s="177">
        <v>2</v>
      </c>
      <c r="E45" s="177"/>
      <c r="F45" s="176" t="s">
        <v>615</v>
      </c>
      <c r="G45" s="243"/>
      <c r="H45" s="127"/>
      <c r="I45" s="243"/>
      <c r="K45" s="141" t="str">
        <f t="shared" si="1"/>
        <v>722</v>
      </c>
    </row>
    <row r="46" spans="1:11" ht="38.25" x14ac:dyDescent="0.2">
      <c r="A46" s="145"/>
      <c r="B46" s="146">
        <v>7</v>
      </c>
      <c r="C46" s="146">
        <v>2</v>
      </c>
      <c r="D46" s="146">
        <v>3</v>
      </c>
      <c r="E46" s="146"/>
      <c r="F46" s="176" t="s">
        <v>644</v>
      </c>
      <c r="G46" s="243"/>
      <c r="H46" s="127"/>
      <c r="I46" s="243"/>
      <c r="K46" s="141" t="str">
        <f t="shared" si="1"/>
        <v>723</v>
      </c>
    </row>
    <row r="47" spans="1:11" ht="25.5" x14ac:dyDescent="0.2">
      <c r="A47" s="145"/>
      <c r="B47" s="177">
        <v>7</v>
      </c>
      <c r="C47" s="177">
        <v>2</v>
      </c>
      <c r="D47" s="177">
        <v>4</v>
      </c>
      <c r="E47" s="177"/>
      <c r="F47" s="176" t="s">
        <v>616</v>
      </c>
      <c r="G47" s="243"/>
      <c r="H47" s="127"/>
      <c r="I47" s="243"/>
      <c r="K47" s="141" t="str">
        <f t="shared" si="1"/>
        <v>724</v>
      </c>
    </row>
    <row r="48" spans="1:11" ht="25.5" x14ac:dyDescent="0.2">
      <c r="A48" s="145"/>
      <c r="B48" s="177">
        <v>7</v>
      </c>
      <c r="C48" s="177">
        <v>2</v>
      </c>
      <c r="D48" s="177">
        <v>5</v>
      </c>
      <c r="E48" s="177"/>
      <c r="F48" s="176" t="s">
        <v>623</v>
      </c>
      <c r="G48" s="243"/>
      <c r="H48" s="127"/>
      <c r="I48" s="243"/>
      <c r="K48" s="141" t="str">
        <f t="shared" ref="K48" si="3">B48&amp;C48&amp;D48&amp;E48</f>
        <v>725</v>
      </c>
    </row>
    <row r="49" spans="1:11" ht="30" customHeight="1" x14ac:dyDescent="0.2">
      <c r="A49" s="143"/>
      <c r="B49" s="143">
        <v>7</v>
      </c>
      <c r="C49" s="143">
        <v>3</v>
      </c>
      <c r="D49" s="143"/>
      <c r="E49" s="143"/>
      <c r="F49" s="376" t="s">
        <v>405</v>
      </c>
      <c r="G49" s="376"/>
      <c r="H49" s="277"/>
      <c r="I49" s="277"/>
      <c r="K49" s="141" t="str">
        <f t="shared" si="1"/>
        <v>73</v>
      </c>
    </row>
    <row r="50" spans="1:11" x14ac:dyDescent="0.2">
      <c r="A50" s="145"/>
      <c r="B50" s="177">
        <v>7</v>
      </c>
      <c r="C50" s="177">
        <v>3</v>
      </c>
      <c r="D50" s="177">
        <v>1</v>
      </c>
      <c r="E50" s="177"/>
      <c r="F50" s="176" t="s">
        <v>618</v>
      </c>
      <c r="G50" s="243"/>
      <c r="H50" s="127"/>
      <c r="I50" s="243"/>
      <c r="K50" s="141" t="str">
        <f t="shared" si="1"/>
        <v>731</v>
      </c>
    </row>
    <row r="51" spans="1:11" ht="25.5" x14ac:dyDescent="0.2">
      <c r="A51" s="145"/>
      <c r="B51" s="177">
        <v>7</v>
      </c>
      <c r="C51" s="177">
        <v>3</v>
      </c>
      <c r="D51" s="177">
        <v>2</v>
      </c>
      <c r="E51" s="177"/>
      <c r="F51" s="176" t="s">
        <v>619</v>
      </c>
      <c r="G51" s="243"/>
      <c r="H51" s="127"/>
      <c r="I51" s="243"/>
      <c r="K51" s="141" t="str">
        <f t="shared" si="1"/>
        <v>732</v>
      </c>
    </row>
    <row r="52" spans="1:11" ht="25.5" x14ac:dyDescent="0.2">
      <c r="A52" s="145"/>
      <c r="B52" s="177">
        <v>7</v>
      </c>
      <c r="C52" s="177">
        <v>3</v>
      </c>
      <c r="D52" s="177">
        <v>3</v>
      </c>
      <c r="E52" s="177"/>
      <c r="F52" s="176" t="s">
        <v>620</v>
      </c>
      <c r="G52" s="243"/>
      <c r="H52" s="127"/>
      <c r="I52" s="243"/>
      <c r="K52" s="141" t="str">
        <f t="shared" si="1"/>
        <v>733</v>
      </c>
    </row>
    <row r="53" spans="1:11" ht="25.5" x14ac:dyDescent="0.2">
      <c r="A53" s="145"/>
      <c r="B53" s="177">
        <v>7</v>
      </c>
      <c r="C53" s="177">
        <v>3</v>
      </c>
      <c r="D53" s="177">
        <v>4</v>
      </c>
      <c r="E53" s="177"/>
      <c r="F53" s="176" t="s">
        <v>645</v>
      </c>
      <c r="G53" s="243"/>
      <c r="H53" s="127"/>
      <c r="I53" s="243"/>
      <c r="K53" s="141" t="str">
        <f t="shared" ref="K53" si="4">B53&amp;C53&amp;D53&amp;E53</f>
        <v>734</v>
      </c>
    </row>
    <row r="54" spans="1:11" ht="25.5" x14ac:dyDescent="0.2">
      <c r="A54" s="145"/>
      <c r="B54" s="177">
        <v>7</v>
      </c>
      <c r="C54" s="177">
        <v>3</v>
      </c>
      <c r="D54" s="177">
        <v>5</v>
      </c>
      <c r="E54" s="177"/>
      <c r="F54" s="176" t="s">
        <v>646</v>
      </c>
      <c r="G54" s="243"/>
      <c r="H54" s="127"/>
      <c r="I54" s="243"/>
      <c r="K54" s="141" t="str">
        <f t="shared" ref="K54:K55" si="5">B54&amp;C54&amp;D54&amp;E54</f>
        <v>735</v>
      </c>
    </row>
    <row r="55" spans="1:11" ht="25.5" x14ac:dyDescent="0.2">
      <c r="A55" s="145"/>
      <c r="B55" s="177">
        <v>7</v>
      </c>
      <c r="C55" s="177">
        <v>3</v>
      </c>
      <c r="D55" s="177">
        <v>6</v>
      </c>
      <c r="E55" s="177"/>
      <c r="F55" s="176" t="s">
        <v>647</v>
      </c>
      <c r="G55" s="243"/>
      <c r="H55" s="127"/>
      <c r="I55" s="243"/>
      <c r="K55" s="141" t="str">
        <f t="shared" si="5"/>
        <v>736</v>
      </c>
    </row>
    <row r="56" spans="1:11" x14ac:dyDescent="0.2">
      <c r="A56" s="145"/>
      <c r="B56" s="177">
        <v>7</v>
      </c>
      <c r="C56" s="177">
        <v>3</v>
      </c>
      <c r="D56" s="177">
        <v>7</v>
      </c>
      <c r="E56" s="177"/>
      <c r="F56" s="176" t="s">
        <v>628</v>
      </c>
      <c r="G56" s="243"/>
      <c r="H56" s="127"/>
      <c r="I56" s="243"/>
      <c r="K56" s="141" t="str">
        <f t="shared" ref="K56" si="6">B56&amp;C56&amp;D56&amp;E56</f>
        <v>737</v>
      </c>
    </row>
    <row r="57" spans="1:11" ht="25.5" x14ac:dyDescent="0.2">
      <c r="A57" s="145"/>
      <c r="B57" s="177">
        <v>7</v>
      </c>
      <c r="C57" s="177">
        <v>3</v>
      </c>
      <c r="D57" s="177">
        <v>8</v>
      </c>
      <c r="E57" s="177"/>
      <c r="F57" s="176" t="s">
        <v>631</v>
      </c>
      <c r="G57" s="243"/>
      <c r="H57" s="127"/>
      <c r="I57" s="243"/>
      <c r="K57" s="141" t="str">
        <f t="shared" ref="K57" si="7">B57&amp;C57&amp;D57&amp;E57</f>
        <v>738</v>
      </c>
    </row>
    <row r="58" spans="1:11" ht="30" customHeight="1" x14ac:dyDescent="0.2">
      <c r="A58" s="143"/>
      <c r="B58" s="143">
        <v>7</v>
      </c>
      <c r="C58" s="143">
        <v>4</v>
      </c>
      <c r="D58" s="143"/>
      <c r="E58" s="143"/>
      <c r="F58" s="376" t="s">
        <v>461</v>
      </c>
      <c r="G58" s="376"/>
      <c r="H58" s="277"/>
      <c r="I58" s="277"/>
      <c r="K58" s="141" t="str">
        <f t="shared" ref="K58:K60" si="8">B58&amp;C58&amp;D58&amp;E58</f>
        <v>74</v>
      </c>
    </row>
    <row r="59" spans="1:11" ht="25.5" x14ac:dyDescent="0.2">
      <c r="A59" s="145"/>
      <c r="B59" s="177">
        <v>7</v>
      </c>
      <c r="C59" s="177">
        <v>4</v>
      </c>
      <c r="D59" s="177">
        <v>1</v>
      </c>
      <c r="E59" s="177"/>
      <c r="F59" s="176" t="s">
        <v>621</v>
      </c>
      <c r="G59" s="243"/>
      <c r="H59" s="127"/>
      <c r="I59" s="243"/>
      <c r="K59" s="141" t="str">
        <f t="shared" si="8"/>
        <v>741</v>
      </c>
    </row>
    <row r="60" spans="1:11" ht="38.25" x14ac:dyDescent="0.2">
      <c r="A60" s="145"/>
      <c r="B60" s="177">
        <v>7</v>
      </c>
      <c r="C60" s="177">
        <v>4</v>
      </c>
      <c r="D60" s="177">
        <v>2</v>
      </c>
      <c r="E60" s="177"/>
      <c r="F60" s="176" t="s">
        <v>622</v>
      </c>
      <c r="G60" s="243"/>
      <c r="H60" s="127"/>
      <c r="I60" s="243"/>
      <c r="K60" s="141" t="str">
        <f t="shared" si="8"/>
        <v>742</v>
      </c>
    </row>
    <row r="61" spans="1:11" ht="30" customHeight="1" x14ac:dyDescent="0.2">
      <c r="A61" s="143"/>
      <c r="B61" s="143">
        <v>7</v>
      </c>
      <c r="C61" s="143">
        <v>5</v>
      </c>
      <c r="D61" s="143"/>
      <c r="E61" s="143"/>
      <c r="F61" s="376" t="s">
        <v>624</v>
      </c>
      <c r="G61" s="376"/>
      <c r="H61" s="277"/>
      <c r="I61" s="277"/>
      <c r="K61" s="141" t="str">
        <f t="shared" ref="K61:K65" si="9">B61&amp;C61&amp;D61&amp;E61</f>
        <v>75</v>
      </c>
    </row>
    <row r="62" spans="1:11" ht="38.25" x14ac:dyDescent="0.2">
      <c r="A62" s="145"/>
      <c r="B62" s="177">
        <v>7</v>
      </c>
      <c r="C62" s="177">
        <v>5</v>
      </c>
      <c r="D62" s="177">
        <v>1</v>
      </c>
      <c r="E62" s="177"/>
      <c r="F62" s="176" t="s">
        <v>625</v>
      </c>
      <c r="G62" s="243"/>
      <c r="H62" s="127"/>
      <c r="I62" s="243"/>
      <c r="K62" s="141" t="str">
        <f t="shared" si="9"/>
        <v>751</v>
      </c>
    </row>
    <row r="63" spans="1:11" ht="25.5" x14ac:dyDescent="0.2">
      <c r="A63" s="145"/>
      <c r="B63" s="177">
        <v>7</v>
      </c>
      <c r="C63" s="177">
        <v>5</v>
      </c>
      <c r="D63" s="177">
        <v>2</v>
      </c>
      <c r="E63" s="177"/>
      <c r="F63" s="176" t="s">
        <v>626</v>
      </c>
      <c r="G63" s="243"/>
      <c r="H63" s="127"/>
      <c r="I63" s="243"/>
      <c r="K63" s="141" t="str">
        <f t="shared" si="9"/>
        <v>752</v>
      </c>
    </row>
    <row r="64" spans="1:11" ht="25.5" x14ac:dyDescent="0.2">
      <c r="A64" s="145"/>
      <c r="B64" s="177">
        <v>7</v>
      </c>
      <c r="C64" s="177">
        <v>5</v>
      </c>
      <c r="D64" s="177">
        <v>3</v>
      </c>
      <c r="E64" s="177"/>
      <c r="F64" s="176" t="s">
        <v>627</v>
      </c>
      <c r="G64" s="243"/>
      <c r="H64" s="127"/>
      <c r="I64" s="243"/>
      <c r="K64" s="141" t="str">
        <f t="shared" si="9"/>
        <v>753</v>
      </c>
    </row>
    <row r="65" spans="1:11" ht="25.5" x14ac:dyDescent="0.2">
      <c r="A65" s="145"/>
      <c r="B65" s="177">
        <v>7</v>
      </c>
      <c r="C65" s="177">
        <v>5</v>
      </c>
      <c r="D65" s="177">
        <v>4</v>
      </c>
      <c r="E65" s="177"/>
      <c r="F65" s="176" t="s">
        <v>629</v>
      </c>
      <c r="G65" s="243"/>
      <c r="H65" s="127"/>
      <c r="I65" s="243"/>
      <c r="K65" s="141" t="str">
        <f t="shared" si="9"/>
        <v>754</v>
      </c>
    </row>
    <row r="66" spans="1:11" ht="30" customHeight="1" x14ac:dyDescent="0.2">
      <c r="A66" s="143"/>
      <c r="B66" s="143">
        <v>7</v>
      </c>
      <c r="C66" s="143">
        <v>6</v>
      </c>
      <c r="D66" s="143"/>
      <c r="E66" s="143"/>
      <c r="F66" s="376" t="s">
        <v>630</v>
      </c>
      <c r="G66" s="376"/>
      <c r="H66" s="277"/>
      <c r="I66" s="277"/>
      <c r="K66" s="141" t="str">
        <f t="shared" ref="K66:K71" si="10">B66&amp;C66&amp;D66&amp;E66</f>
        <v>76</v>
      </c>
    </row>
    <row r="67" spans="1:11" ht="38.25" x14ac:dyDescent="0.2">
      <c r="A67" s="145"/>
      <c r="B67" s="177">
        <v>7</v>
      </c>
      <c r="C67" s="177">
        <v>6</v>
      </c>
      <c r="D67" s="177">
        <v>1</v>
      </c>
      <c r="E67" s="177"/>
      <c r="F67" s="176" t="s">
        <v>632</v>
      </c>
      <c r="G67" s="243"/>
      <c r="H67" s="127"/>
      <c r="I67" s="243"/>
      <c r="K67" s="141" t="str">
        <f t="shared" si="10"/>
        <v>761</v>
      </c>
    </row>
    <row r="68" spans="1:11" ht="38.25" x14ac:dyDescent="0.2">
      <c r="A68" s="145"/>
      <c r="B68" s="177">
        <v>7</v>
      </c>
      <c r="C68" s="177">
        <v>6</v>
      </c>
      <c r="D68" s="177">
        <v>2</v>
      </c>
      <c r="E68" s="177"/>
      <c r="F68" s="176" t="s">
        <v>633</v>
      </c>
      <c r="G68" s="243"/>
      <c r="H68" s="127"/>
      <c r="I68" s="243"/>
      <c r="K68" s="141" t="str">
        <f t="shared" si="10"/>
        <v>762</v>
      </c>
    </row>
    <row r="69" spans="1:11" ht="25.5" x14ac:dyDescent="0.2">
      <c r="A69" s="145"/>
      <c r="B69" s="177">
        <v>7</v>
      </c>
      <c r="C69" s="177">
        <v>6</v>
      </c>
      <c r="D69" s="177">
        <v>3</v>
      </c>
      <c r="E69" s="177"/>
      <c r="F69" s="176" t="s">
        <v>635</v>
      </c>
      <c r="G69" s="243"/>
      <c r="H69" s="127"/>
      <c r="I69" s="243"/>
      <c r="K69" s="141" t="str">
        <f t="shared" si="10"/>
        <v>763</v>
      </c>
    </row>
    <row r="70" spans="1:11" x14ac:dyDescent="0.2">
      <c r="A70" s="145"/>
      <c r="B70" s="177">
        <v>7</v>
      </c>
      <c r="C70" s="177">
        <v>6</v>
      </c>
      <c r="D70" s="177">
        <v>4</v>
      </c>
      <c r="E70" s="177"/>
      <c r="F70" s="176" t="s">
        <v>636</v>
      </c>
      <c r="G70" s="243"/>
      <c r="H70" s="127"/>
      <c r="I70" s="243"/>
      <c r="K70" s="141" t="str">
        <f t="shared" si="10"/>
        <v>764</v>
      </c>
    </row>
    <row r="71" spans="1:11" ht="38.25" x14ac:dyDescent="0.2">
      <c r="A71" s="145"/>
      <c r="B71" s="177">
        <v>7</v>
      </c>
      <c r="C71" s="177">
        <v>6</v>
      </c>
      <c r="D71" s="177">
        <v>5</v>
      </c>
      <c r="E71" s="177"/>
      <c r="F71" s="176" t="s">
        <v>634</v>
      </c>
      <c r="G71" s="243"/>
      <c r="H71" s="127"/>
      <c r="I71" s="243"/>
      <c r="K71" s="141" t="str">
        <f t="shared" si="10"/>
        <v>765</v>
      </c>
    </row>
    <row r="72" spans="1:11" ht="30" customHeight="1" x14ac:dyDescent="0.2">
      <c r="A72" s="143"/>
      <c r="B72" s="143">
        <v>7</v>
      </c>
      <c r="C72" s="143">
        <v>7</v>
      </c>
      <c r="D72" s="143"/>
      <c r="E72" s="143"/>
      <c r="F72" s="376" t="s">
        <v>637</v>
      </c>
      <c r="G72" s="376"/>
      <c r="H72" s="277"/>
      <c r="I72" s="277"/>
      <c r="K72" s="141" t="str">
        <f t="shared" ref="K72:K79" si="11">B72&amp;C72&amp;D72&amp;E72</f>
        <v>77</v>
      </c>
    </row>
    <row r="73" spans="1:11" x14ac:dyDescent="0.2">
      <c r="A73" s="145"/>
      <c r="B73" s="177">
        <v>7</v>
      </c>
      <c r="C73" s="177">
        <v>7</v>
      </c>
      <c r="D73" s="177">
        <v>1</v>
      </c>
      <c r="E73" s="177"/>
      <c r="F73" s="176" t="s">
        <v>638</v>
      </c>
      <c r="G73" s="243"/>
      <c r="H73" s="127"/>
      <c r="I73" s="243"/>
      <c r="K73" s="141" t="str">
        <f t="shared" si="11"/>
        <v>771</v>
      </c>
    </row>
    <row r="74" spans="1:11" ht="38.25" x14ac:dyDescent="0.2">
      <c r="A74" s="145"/>
      <c r="B74" s="177">
        <v>7</v>
      </c>
      <c r="C74" s="177">
        <v>7</v>
      </c>
      <c r="D74" s="177">
        <v>2</v>
      </c>
      <c r="E74" s="177"/>
      <c r="F74" s="176" t="s">
        <v>639</v>
      </c>
      <c r="G74" s="243"/>
      <c r="H74" s="127"/>
      <c r="I74" s="243"/>
      <c r="K74" s="141" t="str">
        <f t="shared" si="11"/>
        <v>772</v>
      </c>
    </row>
    <row r="75" spans="1:11" x14ac:dyDescent="0.2">
      <c r="A75" s="145"/>
      <c r="B75" s="177">
        <v>7</v>
      </c>
      <c r="C75" s="177">
        <v>7</v>
      </c>
      <c r="D75" s="177">
        <v>3</v>
      </c>
      <c r="E75" s="177"/>
      <c r="F75" s="176" t="s">
        <v>640</v>
      </c>
      <c r="G75" s="243"/>
      <c r="H75" s="127"/>
      <c r="I75" s="243"/>
      <c r="K75" s="141" t="str">
        <f t="shared" si="11"/>
        <v>773</v>
      </c>
    </row>
    <row r="76" spans="1:11" x14ac:dyDescent="0.2">
      <c r="A76" s="145"/>
      <c r="B76" s="177">
        <v>7</v>
      </c>
      <c r="C76" s="177">
        <v>7</v>
      </c>
      <c r="D76" s="177">
        <v>4</v>
      </c>
      <c r="E76" s="177"/>
      <c r="F76" s="176" t="s">
        <v>641</v>
      </c>
      <c r="G76" s="243"/>
      <c r="H76" s="127"/>
      <c r="I76" s="243"/>
      <c r="K76" s="141" t="str">
        <f t="shared" si="11"/>
        <v>774</v>
      </c>
    </row>
    <row r="77" spans="1:11" ht="25.5" x14ac:dyDescent="0.2">
      <c r="A77" s="145"/>
      <c r="B77" s="177">
        <v>7</v>
      </c>
      <c r="C77" s="177">
        <v>7</v>
      </c>
      <c r="D77" s="177">
        <v>5</v>
      </c>
      <c r="E77" s="177"/>
      <c r="F77" s="176" t="s">
        <v>642</v>
      </c>
      <c r="G77" s="243"/>
      <c r="H77" s="127"/>
      <c r="I77" s="243"/>
      <c r="K77" s="141" t="str">
        <f t="shared" si="11"/>
        <v>775</v>
      </c>
    </row>
    <row r="78" spans="1:11" x14ac:dyDescent="0.2">
      <c r="A78" s="145"/>
      <c r="B78" s="177">
        <v>7</v>
      </c>
      <c r="C78" s="177">
        <v>7</v>
      </c>
      <c r="D78" s="177">
        <v>6</v>
      </c>
      <c r="E78" s="177"/>
      <c r="F78" s="176" t="s">
        <v>643</v>
      </c>
      <c r="G78" s="243"/>
      <c r="H78" s="127"/>
      <c r="I78" s="243"/>
      <c r="K78" s="141" t="str">
        <f t="shared" si="11"/>
        <v>776</v>
      </c>
    </row>
    <row r="79" spans="1:11" ht="30" customHeight="1" x14ac:dyDescent="0.2">
      <c r="A79" s="188"/>
      <c r="B79" s="188">
        <v>8</v>
      </c>
      <c r="C79" s="188"/>
      <c r="D79" s="188"/>
      <c r="E79" s="188"/>
      <c r="F79" s="374" t="s">
        <v>784</v>
      </c>
      <c r="G79" s="374"/>
      <c r="H79" s="375"/>
      <c r="I79" s="375"/>
      <c r="K79" s="141" t="str">
        <f t="shared" si="11"/>
        <v>8</v>
      </c>
    </row>
  </sheetData>
  <sheetProtection formatRows="0" selectLockedCells="1"/>
  <mergeCells count="15">
    <mergeCell ref="F39:I39"/>
    <mergeCell ref="F40:I40"/>
    <mergeCell ref="F36:I36"/>
    <mergeCell ref="B1:I1"/>
    <mergeCell ref="B2:E2"/>
    <mergeCell ref="F24:I24"/>
    <mergeCell ref="F26:I26"/>
    <mergeCell ref="F31:I31"/>
    <mergeCell ref="F79:I79"/>
    <mergeCell ref="F72:I72"/>
    <mergeCell ref="F43:I43"/>
    <mergeCell ref="F49:I49"/>
    <mergeCell ref="F58:I58"/>
    <mergeCell ref="F61:I61"/>
    <mergeCell ref="F66:I66"/>
  </mergeCells>
  <conditionalFormatting sqref="H2:H3">
    <cfRule type="cellIs" dxfId="175" priority="65" stopIfTrue="1" operator="equal">
      <formula>"A"</formula>
    </cfRule>
    <cfRule type="cellIs" dxfId="174" priority="66" stopIfTrue="1" operator="equal">
      <formula>"NC"</formula>
    </cfRule>
    <cfRule type="cellIs" dxfId="173" priority="67" stopIfTrue="1" operator="equal">
      <formula>"NR"</formula>
    </cfRule>
  </conditionalFormatting>
  <conditionalFormatting sqref="H5">
    <cfRule type="cellIs" dxfId="172" priority="62" stopIfTrue="1" operator="equal">
      <formula>"A"</formula>
    </cfRule>
    <cfRule type="cellIs" dxfId="171" priority="63" stopIfTrue="1" operator="equal">
      <formula>"NC"</formula>
    </cfRule>
    <cfRule type="cellIs" dxfId="170" priority="64" stopIfTrue="1" operator="equal">
      <formula>"NR"</formula>
    </cfRule>
  </conditionalFormatting>
  <conditionalFormatting sqref="H7">
    <cfRule type="cellIs" dxfId="169" priority="59" stopIfTrue="1" operator="equal">
      <formula>"A"</formula>
    </cfRule>
    <cfRule type="cellIs" dxfId="168" priority="60" stopIfTrue="1" operator="equal">
      <formula>"NC"</formula>
    </cfRule>
    <cfRule type="cellIs" dxfId="167" priority="61" stopIfTrue="1" operator="equal">
      <formula>"NR"</formula>
    </cfRule>
  </conditionalFormatting>
  <conditionalFormatting sqref="H10">
    <cfRule type="cellIs" dxfId="166" priority="56" stopIfTrue="1" operator="equal">
      <formula>"A"</formula>
    </cfRule>
    <cfRule type="cellIs" dxfId="165" priority="57" stopIfTrue="1" operator="equal">
      <formula>"NC"</formula>
    </cfRule>
    <cfRule type="cellIs" dxfId="164" priority="58" stopIfTrue="1" operator="equal">
      <formula>"NR"</formula>
    </cfRule>
  </conditionalFormatting>
  <conditionalFormatting sqref="H13">
    <cfRule type="cellIs" dxfId="163" priority="53" stopIfTrue="1" operator="equal">
      <formula>"A"</formula>
    </cfRule>
    <cfRule type="cellIs" dxfId="162" priority="54" stopIfTrue="1" operator="equal">
      <formula>"NC"</formula>
    </cfRule>
    <cfRule type="cellIs" dxfId="161" priority="55" stopIfTrue="1" operator="equal">
      <formula>"NR"</formula>
    </cfRule>
  </conditionalFormatting>
  <conditionalFormatting sqref="H4">
    <cfRule type="expression" dxfId="160" priority="43">
      <formula>H4="E Critique"</formula>
    </cfRule>
    <cfRule type="expression" dxfId="159" priority="44">
      <formula>H4="E Majeur"</formula>
    </cfRule>
    <cfRule type="expression" dxfId="158" priority="45">
      <formula>H4="Ecart"</formula>
    </cfRule>
    <cfRule type="expression" dxfId="157" priority="46">
      <formula>H4="Non renseigné"</formula>
    </cfRule>
    <cfRule type="expression" dxfId="156" priority="47">
      <formula>H4="Rem."</formula>
    </cfRule>
    <cfRule type="expression" dxfId="155" priority="48">
      <formula>H4="Satisfaisant"</formula>
    </cfRule>
  </conditionalFormatting>
  <conditionalFormatting sqref="H73:H78 H67:H71 H62:H65 H59:H60 H50:H57 H44:H48 H41:H42 H37:H38 H32:H35 H27:H30 H25 H14:H23 H11:H12 H8:H9 H6">
    <cfRule type="expression" dxfId="154" priority="1">
      <formula>H6="E Critique"</formula>
    </cfRule>
    <cfRule type="expression" dxfId="153" priority="2">
      <formula>H6="E Majeur"</formula>
    </cfRule>
    <cfRule type="expression" dxfId="152" priority="3">
      <formula>H6="Ecart"</formula>
    </cfRule>
    <cfRule type="expression" dxfId="151" priority="4">
      <formula>H6="Non renseigné"</formula>
    </cfRule>
    <cfRule type="expression" dxfId="150" priority="5">
      <formula>H6="Rem."</formula>
    </cfRule>
    <cfRule type="expression" dxfId="149" priority="6">
      <formula>H6="Satisfaisant"</formula>
    </cfRule>
  </conditionalFormatting>
  <pageMargins left="0.7" right="0.7" top="0.75" bottom="0.75" header="0.3" footer="0.3"/>
  <pageSetup paperSize="9" scale="60" orientation="landscape" r:id="rId1"/>
  <rowBreaks count="3" manualBreakCount="3">
    <brk id="12" max="16383" man="1"/>
    <brk id="38" max="8" man="1"/>
    <brk id="60"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Liste!$A$1:$A$7</xm:f>
          </x14:formula1>
          <xm:sqref>H4 H6 H8:H9 H11:H12 H14:H23 H25 H27:H30 H32:H35 H37:H38 H41:H42 H44:H48 H50:H57 H59:H60 H62:H65 H67:H71 H73:H78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K110"/>
  <sheetViews>
    <sheetView view="pageBreakPreview" topLeftCell="A32" zoomScaleNormal="100" zoomScaleSheetLayoutView="100" workbookViewId="0">
      <selection activeCell="G48" sqref="G48"/>
    </sheetView>
  </sheetViews>
  <sheetFormatPr baseColWidth="10" defaultRowHeight="15" x14ac:dyDescent="0.2"/>
  <cols>
    <col min="1" max="1" width="19.140625" style="141" customWidth="1"/>
    <col min="2" max="4" width="2.7109375" style="142" customWidth="1"/>
    <col min="5" max="5" width="4" style="142" customWidth="1"/>
    <col min="6" max="6" width="45.7109375" style="141" customWidth="1"/>
    <col min="7" max="7" width="53.5703125" style="141" customWidth="1"/>
    <col min="8" max="8" width="17" style="141" customWidth="1"/>
    <col min="9" max="9" width="45.42578125" style="141" customWidth="1"/>
    <col min="10" max="10" width="13.5703125" style="141" customWidth="1"/>
    <col min="11" max="11" width="13.5703125" style="141" hidden="1" customWidth="1"/>
    <col min="12" max="12" width="13.5703125" style="141" customWidth="1"/>
    <col min="13" max="16384" width="11.42578125" style="141"/>
  </cols>
  <sheetData>
    <row r="1" spans="1:11" x14ac:dyDescent="0.2">
      <c r="A1" s="45" t="s">
        <v>209</v>
      </c>
      <c r="B1" s="367" t="str">
        <f>Renseignements!B19&amp;" / "&amp;Renseignements!B20</f>
        <v xml:space="preserve"> / </v>
      </c>
      <c r="C1" s="277"/>
      <c r="D1" s="277"/>
      <c r="E1" s="277"/>
      <c r="F1" s="277"/>
      <c r="G1" s="277"/>
      <c r="H1" s="277"/>
      <c r="I1" s="277"/>
    </row>
    <row r="2" spans="1:11" ht="30" customHeight="1" x14ac:dyDescent="0.2">
      <c r="A2" s="140" t="s">
        <v>33</v>
      </c>
      <c r="B2" s="379" t="s">
        <v>55</v>
      </c>
      <c r="C2" s="379"/>
      <c r="D2" s="379"/>
      <c r="E2" s="379"/>
      <c r="F2" s="140" t="s">
        <v>4</v>
      </c>
      <c r="G2" s="159" t="s">
        <v>591</v>
      </c>
      <c r="H2" s="266" t="s">
        <v>53</v>
      </c>
      <c r="I2" s="266" t="s">
        <v>5</v>
      </c>
    </row>
    <row r="3" spans="1:11" ht="30" customHeight="1" x14ac:dyDescent="0.2">
      <c r="A3" s="149"/>
      <c r="B3" s="149">
        <v>8</v>
      </c>
      <c r="C3" s="149">
        <v>1</v>
      </c>
      <c r="D3" s="149"/>
      <c r="E3" s="149"/>
      <c r="F3" s="150" t="s">
        <v>436</v>
      </c>
      <c r="G3" s="150"/>
      <c r="H3" s="149"/>
      <c r="I3" s="149"/>
    </row>
    <row r="4" spans="1:11" ht="30" x14ac:dyDescent="0.2">
      <c r="A4" s="148" t="s">
        <v>476</v>
      </c>
      <c r="B4" s="146">
        <v>8</v>
      </c>
      <c r="C4" s="146">
        <v>1</v>
      </c>
      <c r="D4" s="146">
        <v>1</v>
      </c>
      <c r="E4" s="147"/>
      <c r="F4" s="145" t="s">
        <v>409</v>
      </c>
      <c r="G4" s="244"/>
      <c r="H4" s="128"/>
      <c r="I4" s="245" t="s">
        <v>477</v>
      </c>
      <c r="K4" s="141" t="str">
        <f>B4&amp;C4&amp;D4&amp;E4</f>
        <v>811</v>
      </c>
    </row>
    <row r="5" spans="1:11" ht="45" x14ac:dyDescent="0.2">
      <c r="A5" s="148" t="s">
        <v>478</v>
      </c>
      <c r="B5" s="146">
        <v>8</v>
      </c>
      <c r="C5" s="146">
        <v>1</v>
      </c>
      <c r="D5" s="146">
        <v>2</v>
      </c>
      <c r="E5" s="147"/>
      <c r="F5" s="148" t="s">
        <v>479</v>
      </c>
      <c r="G5" s="245"/>
      <c r="H5" s="127"/>
      <c r="I5" s="245"/>
      <c r="K5" s="141" t="str">
        <f t="shared" ref="K5:K44" si="0">B5&amp;C5&amp;D5&amp;E5</f>
        <v>812</v>
      </c>
    </row>
    <row r="6" spans="1:11" ht="30" customHeight="1" x14ac:dyDescent="0.2">
      <c r="A6" s="149"/>
      <c r="B6" s="149">
        <v>8</v>
      </c>
      <c r="C6" s="149">
        <v>2</v>
      </c>
      <c r="D6" s="149"/>
      <c r="E6" s="149"/>
      <c r="F6" s="150" t="s">
        <v>481</v>
      </c>
      <c r="G6" s="150"/>
      <c r="H6" s="149"/>
      <c r="I6" s="149"/>
      <c r="K6" s="141" t="str">
        <f t="shared" si="0"/>
        <v>82</v>
      </c>
    </row>
    <row r="7" spans="1:11" ht="45" x14ac:dyDescent="0.2">
      <c r="A7" s="148" t="s">
        <v>480</v>
      </c>
      <c r="B7" s="146">
        <v>8</v>
      </c>
      <c r="C7" s="146">
        <v>2</v>
      </c>
      <c r="D7" s="147">
        <v>1</v>
      </c>
      <c r="E7" s="146"/>
      <c r="F7" s="148" t="s">
        <v>483</v>
      </c>
      <c r="G7" s="245"/>
      <c r="H7" s="128"/>
      <c r="I7" s="245" t="s">
        <v>482</v>
      </c>
      <c r="K7" s="141" t="str">
        <f t="shared" si="0"/>
        <v>821</v>
      </c>
    </row>
    <row r="8" spans="1:11" ht="45" x14ac:dyDescent="0.2">
      <c r="A8" s="203" t="s">
        <v>648</v>
      </c>
      <c r="B8" s="146">
        <v>8</v>
      </c>
      <c r="C8" s="146">
        <v>2</v>
      </c>
      <c r="D8" s="147">
        <v>2</v>
      </c>
      <c r="E8" s="146"/>
      <c r="F8" s="148" t="s">
        <v>537</v>
      </c>
      <c r="G8" s="245"/>
      <c r="H8" s="127"/>
      <c r="I8" s="245" t="s">
        <v>484</v>
      </c>
      <c r="K8" s="141" t="str">
        <f t="shared" si="0"/>
        <v>822</v>
      </c>
    </row>
    <row r="9" spans="1:11" ht="30" x14ac:dyDescent="0.2">
      <c r="A9" s="203" t="s">
        <v>648</v>
      </c>
      <c r="B9" s="146">
        <v>8</v>
      </c>
      <c r="C9" s="146">
        <v>2</v>
      </c>
      <c r="D9" s="147">
        <v>3</v>
      </c>
      <c r="E9" s="146"/>
      <c r="F9" s="148" t="s">
        <v>485</v>
      </c>
      <c r="G9" s="245"/>
      <c r="H9" s="127"/>
      <c r="I9" s="245" t="s">
        <v>482</v>
      </c>
      <c r="K9" s="141" t="str">
        <f t="shared" si="0"/>
        <v>823</v>
      </c>
    </row>
    <row r="10" spans="1:11" ht="45" x14ac:dyDescent="0.2">
      <c r="A10" s="148" t="s">
        <v>480</v>
      </c>
      <c r="B10" s="146">
        <v>8</v>
      </c>
      <c r="C10" s="146">
        <v>2</v>
      </c>
      <c r="D10" s="147">
        <v>4</v>
      </c>
      <c r="E10" s="146"/>
      <c r="F10" s="148" t="s">
        <v>486</v>
      </c>
      <c r="G10" s="245"/>
      <c r="H10" s="127"/>
      <c r="I10" s="245" t="s">
        <v>487</v>
      </c>
      <c r="K10" s="141" t="str">
        <f t="shared" si="0"/>
        <v>824</v>
      </c>
    </row>
    <row r="11" spans="1:11" ht="30" customHeight="1" x14ac:dyDescent="0.2">
      <c r="A11" s="149"/>
      <c r="B11" s="149">
        <v>8</v>
      </c>
      <c r="C11" s="149">
        <v>3</v>
      </c>
      <c r="D11" s="149"/>
      <c r="E11" s="149"/>
      <c r="F11" s="150" t="s">
        <v>488</v>
      </c>
      <c r="G11" s="150"/>
      <c r="H11" s="149"/>
      <c r="I11" s="149"/>
      <c r="K11" s="141" t="str">
        <f t="shared" si="0"/>
        <v>83</v>
      </c>
    </row>
    <row r="12" spans="1:11" ht="45" x14ac:dyDescent="0.2">
      <c r="A12" s="148" t="s">
        <v>489</v>
      </c>
      <c r="B12" s="146">
        <v>8</v>
      </c>
      <c r="C12" s="146">
        <v>3</v>
      </c>
      <c r="D12" s="147">
        <v>1</v>
      </c>
      <c r="E12" s="146"/>
      <c r="F12" s="203" t="s">
        <v>650</v>
      </c>
      <c r="G12" s="245"/>
      <c r="H12" s="128"/>
      <c r="I12" s="246" t="s">
        <v>659</v>
      </c>
      <c r="K12" s="141" t="str">
        <f t="shared" si="0"/>
        <v>831</v>
      </c>
    </row>
    <row r="13" spans="1:11" ht="30" x14ac:dyDescent="0.2">
      <c r="A13" s="148" t="s">
        <v>489</v>
      </c>
      <c r="B13" s="146">
        <v>8</v>
      </c>
      <c r="C13" s="146">
        <v>3</v>
      </c>
      <c r="D13" s="147">
        <v>2</v>
      </c>
      <c r="E13" s="146"/>
      <c r="F13" s="148" t="s">
        <v>490</v>
      </c>
      <c r="G13" s="245"/>
      <c r="H13" s="127"/>
      <c r="I13" s="245" t="s">
        <v>491</v>
      </c>
      <c r="K13" s="141" t="str">
        <f t="shared" si="0"/>
        <v>832</v>
      </c>
    </row>
    <row r="14" spans="1:11" ht="30" x14ac:dyDescent="0.2">
      <c r="A14" s="148" t="s">
        <v>489</v>
      </c>
      <c r="B14" s="146">
        <v>8</v>
      </c>
      <c r="C14" s="146">
        <v>3</v>
      </c>
      <c r="D14" s="147">
        <v>3</v>
      </c>
      <c r="E14" s="146"/>
      <c r="F14" s="148" t="s">
        <v>492</v>
      </c>
      <c r="G14" s="245"/>
      <c r="H14" s="127"/>
      <c r="I14" s="245" t="s">
        <v>493</v>
      </c>
      <c r="K14" s="141" t="str">
        <f t="shared" si="0"/>
        <v>833</v>
      </c>
    </row>
    <row r="15" spans="1:11" ht="45" x14ac:dyDescent="0.2">
      <c r="A15" s="148" t="s">
        <v>489</v>
      </c>
      <c r="B15" s="146">
        <v>8</v>
      </c>
      <c r="C15" s="146">
        <v>3</v>
      </c>
      <c r="D15" s="147">
        <v>4</v>
      </c>
      <c r="E15" s="146"/>
      <c r="F15" s="203" t="s">
        <v>649</v>
      </c>
      <c r="G15" s="245"/>
      <c r="H15" s="127"/>
      <c r="I15" s="245" t="s">
        <v>494</v>
      </c>
      <c r="K15" s="141" t="str">
        <f t="shared" si="0"/>
        <v>834</v>
      </c>
    </row>
    <row r="16" spans="1:11" ht="60" x14ac:dyDescent="0.2">
      <c r="A16" s="148" t="s">
        <v>489</v>
      </c>
      <c r="B16" s="146">
        <v>8</v>
      </c>
      <c r="C16" s="146">
        <v>3</v>
      </c>
      <c r="D16" s="147">
        <v>5</v>
      </c>
      <c r="E16" s="146"/>
      <c r="F16" s="148" t="s">
        <v>495</v>
      </c>
      <c r="G16" s="245"/>
      <c r="H16" s="127"/>
      <c r="I16" s="245"/>
      <c r="K16" s="141" t="str">
        <f t="shared" si="0"/>
        <v>835</v>
      </c>
    </row>
    <row r="17" spans="1:11" ht="30" x14ac:dyDescent="0.2">
      <c r="A17" s="148" t="s">
        <v>489</v>
      </c>
      <c r="B17" s="146">
        <v>8</v>
      </c>
      <c r="C17" s="146">
        <v>3</v>
      </c>
      <c r="D17" s="147">
        <v>6</v>
      </c>
      <c r="E17" s="146"/>
      <c r="F17" s="148" t="s">
        <v>496</v>
      </c>
      <c r="G17" s="245"/>
      <c r="H17" s="127"/>
      <c r="I17" s="245"/>
      <c r="K17" s="141" t="str">
        <f t="shared" si="0"/>
        <v>836</v>
      </c>
    </row>
    <row r="18" spans="1:11" ht="30" customHeight="1" x14ac:dyDescent="0.2">
      <c r="A18" s="149"/>
      <c r="B18" s="149">
        <v>8</v>
      </c>
      <c r="C18" s="149">
        <v>4</v>
      </c>
      <c r="D18" s="149"/>
      <c r="E18" s="149"/>
      <c r="F18" s="150" t="s">
        <v>497</v>
      </c>
      <c r="G18" s="150"/>
      <c r="H18" s="149"/>
      <c r="I18" s="149"/>
      <c r="K18" s="141" t="str">
        <f t="shared" si="0"/>
        <v>84</v>
      </c>
    </row>
    <row r="19" spans="1:11" ht="30" x14ac:dyDescent="0.2">
      <c r="A19" s="148" t="s">
        <v>498</v>
      </c>
      <c r="B19" s="146">
        <v>8</v>
      </c>
      <c r="C19" s="146">
        <v>4</v>
      </c>
      <c r="D19" s="147">
        <v>1</v>
      </c>
      <c r="E19" s="146"/>
      <c r="F19" s="148" t="s">
        <v>499</v>
      </c>
      <c r="G19" s="245"/>
      <c r="H19" s="128"/>
      <c r="I19" s="245" t="s">
        <v>500</v>
      </c>
      <c r="K19" s="141" t="str">
        <f t="shared" si="0"/>
        <v>841</v>
      </c>
    </row>
    <row r="20" spans="1:11" ht="75" x14ac:dyDescent="0.2">
      <c r="A20" s="148" t="s">
        <v>498</v>
      </c>
      <c r="B20" s="146">
        <v>8</v>
      </c>
      <c r="C20" s="146">
        <v>4</v>
      </c>
      <c r="D20" s="147">
        <v>2</v>
      </c>
      <c r="E20" s="146"/>
      <c r="F20" s="148" t="s">
        <v>501</v>
      </c>
      <c r="G20" s="245"/>
      <c r="H20" s="127"/>
      <c r="I20" s="246" t="s">
        <v>651</v>
      </c>
      <c r="K20" s="141" t="str">
        <f t="shared" si="0"/>
        <v>842</v>
      </c>
    </row>
    <row r="21" spans="1:11" ht="30" customHeight="1" x14ac:dyDescent="0.2">
      <c r="A21" s="149"/>
      <c r="B21" s="149">
        <v>8</v>
      </c>
      <c r="C21" s="149">
        <v>5</v>
      </c>
      <c r="D21" s="149"/>
      <c r="E21" s="149"/>
      <c r="F21" s="150" t="s">
        <v>464</v>
      </c>
      <c r="G21" s="150"/>
      <c r="H21" s="149"/>
      <c r="I21" s="149"/>
      <c r="K21" s="141" t="str">
        <f t="shared" si="0"/>
        <v>85</v>
      </c>
    </row>
    <row r="22" spans="1:11" ht="60" x14ac:dyDescent="0.2">
      <c r="A22" s="148" t="s">
        <v>502</v>
      </c>
      <c r="B22" s="146">
        <v>8</v>
      </c>
      <c r="C22" s="146">
        <v>5</v>
      </c>
      <c r="D22" s="147">
        <v>1</v>
      </c>
      <c r="E22" s="146"/>
      <c r="F22" s="148" t="s">
        <v>503</v>
      </c>
      <c r="G22" s="245"/>
      <c r="H22" s="128"/>
      <c r="I22" s="244"/>
      <c r="K22" s="141" t="str">
        <f t="shared" si="0"/>
        <v>851</v>
      </c>
    </row>
    <row r="23" spans="1:11" ht="30" x14ac:dyDescent="0.2">
      <c r="A23" s="148" t="s">
        <v>502</v>
      </c>
      <c r="B23" s="146">
        <v>8</v>
      </c>
      <c r="C23" s="146">
        <v>5</v>
      </c>
      <c r="D23" s="147">
        <v>2</v>
      </c>
      <c r="E23" s="146"/>
      <c r="F23" s="148" t="s">
        <v>504</v>
      </c>
      <c r="G23" s="245"/>
      <c r="H23" s="127"/>
      <c r="I23" s="244"/>
      <c r="K23" s="141" t="str">
        <f t="shared" si="0"/>
        <v>852</v>
      </c>
    </row>
    <row r="24" spans="1:11" ht="30" customHeight="1" x14ac:dyDescent="0.2">
      <c r="A24" s="149"/>
      <c r="B24" s="149">
        <v>8</v>
      </c>
      <c r="C24" s="149">
        <v>6</v>
      </c>
      <c r="D24" s="149"/>
      <c r="E24" s="149"/>
      <c r="F24" s="150" t="s">
        <v>505</v>
      </c>
      <c r="G24" s="150"/>
      <c r="H24" s="149"/>
      <c r="I24" s="149"/>
      <c r="K24" s="141" t="str">
        <f t="shared" si="0"/>
        <v>86</v>
      </c>
    </row>
    <row r="25" spans="1:11" ht="45" x14ac:dyDescent="0.2">
      <c r="A25" s="148" t="s">
        <v>506</v>
      </c>
      <c r="B25" s="146">
        <v>8</v>
      </c>
      <c r="C25" s="146">
        <v>6</v>
      </c>
      <c r="D25" s="147">
        <v>1</v>
      </c>
      <c r="E25" s="146"/>
      <c r="F25" s="148" t="s">
        <v>507</v>
      </c>
      <c r="G25" s="245"/>
      <c r="H25" s="128"/>
      <c r="I25" s="244"/>
      <c r="K25" s="141" t="str">
        <f t="shared" si="0"/>
        <v>861</v>
      </c>
    </row>
    <row r="26" spans="1:11" ht="45" x14ac:dyDescent="0.2">
      <c r="A26" s="148" t="s">
        <v>506</v>
      </c>
      <c r="B26" s="146">
        <v>8</v>
      </c>
      <c r="C26" s="146">
        <v>6</v>
      </c>
      <c r="D26" s="147">
        <v>2</v>
      </c>
      <c r="E26" s="146"/>
      <c r="F26" s="148" t="s">
        <v>508</v>
      </c>
      <c r="G26" s="245"/>
      <c r="H26" s="127"/>
      <c r="I26" s="244"/>
      <c r="K26" s="141" t="str">
        <f t="shared" si="0"/>
        <v>862</v>
      </c>
    </row>
    <row r="27" spans="1:11" ht="30" customHeight="1" x14ac:dyDescent="0.2">
      <c r="A27" s="149"/>
      <c r="B27" s="149">
        <v>8</v>
      </c>
      <c r="C27" s="149">
        <v>7</v>
      </c>
      <c r="D27" s="149"/>
      <c r="E27" s="149"/>
      <c r="F27" s="150" t="s">
        <v>509</v>
      </c>
      <c r="G27" s="150"/>
      <c r="H27" s="149"/>
      <c r="I27" s="149"/>
      <c r="K27" s="141" t="str">
        <f t="shared" si="0"/>
        <v>87</v>
      </c>
    </row>
    <row r="28" spans="1:11" ht="45" x14ac:dyDescent="0.2">
      <c r="A28" s="148" t="s">
        <v>510</v>
      </c>
      <c r="B28" s="146">
        <v>8</v>
      </c>
      <c r="C28" s="146">
        <v>7</v>
      </c>
      <c r="D28" s="146">
        <v>1</v>
      </c>
      <c r="E28" s="146"/>
      <c r="F28" s="148" t="s">
        <v>511</v>
      </c>
      <c r="G28" s="245"/>
      <c r="H28" s="128"/>
      <c r="I28" s="244"/>
      <c r="K28" s="141" t="str">
        <f t="shared" si="0"/>
        <v>871</v>
      </c>
    </row>
    <row r="29" spans="1:11" ht="30" customHeight="1" x14ac:dyDescent="0.2">
      <c r="A29" s="149"/>
      <c r="B29" s="149">
        <v>8</v>
      </c>
      <c r="C29" s="149">
        <v>8</v>
      </c>
      <c r="D29" s="149"/>
      <c r="E29" s="149"/>
      <c r="F29" s="150" t="s">
        <v>512</v>
      </c>
      <c r="G29" s="150"/>
      <c r="H29" s="149"/>
      <c r="I29" s="149"/>
      <c r="K29" s="141" t="str">
        <f t="shared" si="0"/>
        <v>88</v>
      </c>
    </row>
    <row r="30" spans="1:11" ht="30" x14ac:dyDescent="0.2">
      <c r="A30" s="148" t="s">
        <v>513</v>
      </c>
      <c r="B30" s="146">
        <v>8</v>
      </c>
      <c r="C30" s="146">
        <v>8</v>
      </c>
      <c r="D30" s="146">
        <v>1</v>
      </c>
      <c r="E30" s="146"/>
      <c r="F30" s="148" t="s">
        <v>514</v>
      </c>
      <c r="G30" s="245"/>
      <c r="H30" s="128"/>
      <c r="I30" s="244"/>
      <c r="K30" s="141" t="str">
        <f t="shared" si="0"/>
        <v>881</v>
      </c>
    </row>
    <row r="31" spans="1:11" ht="30" customHeight="1" x14ac:dyDescent="0.2">
      <c r="A31" s="149"/>
      <c r="B31" s="149">
        <v>8</v>
      </c>
      <c r="C31" s="149">
        <v>9</v>
      </c>
      <c r="D31" s="149"/>
      <c r="E31" s="149"/>
      <c r="F31" s="150" t="s">
        <v>515</v>
      </c>
      <c r="G31" s="150"/>
      <c r="H31" s="149"/>
      <c r="I31" s="149"/>
      <c r="K31" s="141" t="str">
        <f t="shared" si="0"/>
        <v>89</v>
      </c>
    </row>
    <row r="32" spans="1:11" ht="75" x14ac:dyDescent="0.2">
      <c r="A32" s="148" t="s">
        <v>516</v>
      </c>
      <c r="B32" s="146">
        <v>8</v>
      </c>
      <c r="C32" s="146">
        <v>9</v>
      </c>
      <c r="D32" s="146">
        <v>1</v>
      </c>
      <c r="E32" s="146"/>
      <c r="F32" s="148" t="s">
        <v>517</v>
      </c>
      <c r="G32" s="245"/>
      <c r="H32" s="128"/>
      <c r="I32" s="244"/>
      <c r="K32" s="141" t="str">
        <f t="shared" si="0"/>
        <v>891</v>
      </c>
    </row>
    <row r="33" spans="1:11" ht="30" customHeight="1" x14ac:dyDescent="0.2">
      <c r="A33" s="149"/>
      <c r="B33" s="149">
        <v>8</v>
      </c>
      <c r="C33" s="149">
        <v>1</v>
      </c>
      <c r="D33" s="149">
        <v>0</v>
      </c>
      <c r="E33" s="149"/>
      <c r="F33" s="150" t="s">
        <v>518</v>
      </c>
      <c r="G33" s="150"/>
      <c r="H33" s="149"/>
      <c r="I33" s="149"/>
      <c r="K33" s="141" t="str">
        <f t="shared" si="0"/>
        <v>810</v>
      </c>
    </row>
    <row r="34" spans="1:11" ht="30" x14ac:dyDescent="0.2">
      <c r="A34" s="148" t="s">
        <v>519</v>
      </c>
      <c r="B34" s="146">
        <v>8</v>
      </c>
      <c r="C34" s="146">
        <v>1</v>
      </c>
      <c r="D34" s="146">
        <v>0</v>
      </c>
      <c r="E34" s="147">
        <v>1</v>
      </c>
      <c r="F34" s="148" t="s">
        <v>524</v>
      </c>
      <c r="G34" s="245"/>
      <c r="H34" s="128"/>
      <c r="I34" s="244"/>
      <c r="K34" s="141" t="str">
        <f t="shared" si="0"/>
        <v>8101</v>
      </c>
    </row>
    <row r="35" spans="1:11" ht="45" x14ac:dyDescent="0.2">
      <c r="A35" s="148" t="s">
        <v>519</v>
      </c>
      <c r="B35" s="146">
        <v>8</v>
      </c>
      <c r="C35" s="146">
        <v>1</v>
      </c>
      <c r="D35" s="146">
        <v>0</v>
      </c>
      <c r="E35" s="147">
        <v>2</v>
      </c>
      <c r="F35" s="148" t="s">
        <v>520</v>
      </c>
      <c r="G35" s="245"/>
      <c r="H35" s="127"/>
      <c r="I35" s="244"/>
      <c r="K35" s="141" t="str">
        <f t="shared" si="0"/>
        <v>8102</v>
      </c>
    </row>
    <row r="36" spans="1:11" ht="45" x14ac:dyDescent="0.2">
      <c r="A36" s="148" t="s">
        <v>519</v>
      </c>
      <c r="B36" s="146">
        <v>8</v>
      </c>
      <c r="C36" s="146">
        <v>1</v>
      </c>
      <c r="D36" s="146">
        <v>0</v>
      </c>
      <c r="E36" s="147">
        <v>6</v>
      </c>
      <c r="F36" s="148" t="s">
        <v>521</v>
      </c>
      <c r="G36" s="245"/>
      <c r="H36" s="127"/>
      <c r="I36" s="245" t="s">
        <v>522</v>
      </c>
      <c r="K36" s="141" t="str">
        <f t="shared" si="0"/>
        <v>8106</v>
      </c>
    </row>
    <row r="37" spans="1:11" ht="30" customHeight="1" x14ac:dyDescent="0.2">
      <c r="A37" s="149"/>
      <c r="B37" s="149">
        <v>8</v>
      </c>
      <c r="C37" s="149">
        <v>1</v>
      </c>
      <c r="D37" s="149">
        <v>1</v>
      </c>
      <c r="E37" s="149"/>
      <c r="F37" s="150" t="s">
        <v>527</v>
      </c>
      <c r="G37" s="150"/>
      <c r="H37" s="149"/>
      <c r="I37" s="149"/>
      <c r="K37" s="141" t="str">
        <f t="shared" si="0"/>
        <v>811</v>
      </c>
    </row>
    <row r="38" spans="1:11" ht="30" x14ac:dyDescent="0.2">
      <c r="A38" s="148" t="s">
        <v>523</v>
      </c>
      <c r="B38" s="146">
        <v>8</v>
      </c>
      <c r="C38" s="146">
        <v>1</v>
      </c>
      <c r="D38" s="146">
        <v>1</v>
      </c>
      <c r="E38" s="147">
        <v>1</v>
      </c>
      <c r="F38" s="148" t="s">
        <v>525</v>
      </c>
      <c r="G38" s="245"/>
      <c r="H38" s="128"/>
      <c r="I38" s="244"/>
      <c r="K38" s="141" t="str">
        <f t="shared" si="0"/>
        <v>8111</v>
      </c>
    </row>
    <row r="39" spans="1:11" ht="30" x14ac:dyDescent="0.2">
      <c r="A39" s="148" t="s">
        <v>523</v>
      </c>
      <c r="B39" s="146">
        <v>8</v>
      </c>
      <c r="C39" s="146">
        <v>1</v>
      </c>
      <c r="D39" s="146">
        <v>1</v>
      </c>
      <c r="E39" s="147">
        <v>2</v>
      </c>
      <c r="F39" s="148" t="s">
        <v>528</v>
      </c>
      <c r="G39" s="245"/>
      <c r="H39" s="127"/>
      <c r="I39" s="244"/>
      <c r="K39" s="141" t="str">
        <f t="shared" si="0"/>
        <v>8112</v>
      </c>
    </row>
    <row r="40" spans="1:11" ht="30" x14ac:dyDescent="0.2">
      <c r="A40" s="148" t="s">
        <v>523</v>
      </c>
      <c r="B40" s="146">
        <v>8</v>
      </c>
      <c r="C40" s="146">
        <v>1</v>
      </c>
      <c r="D40" s="146">
        <v>1</v>
      </c>
      <c r="E40" s="147">
        <v>3</v>
      </c>
      <c r="F40" s="148" t="s">
        <v>526</v>
      </c>
      <c r="G40" s="245"/>
      <c r="H40" s="127"/>
      <c r="I40" s="244"/>
      <c r="K40" s="141" t="str">
        <f t="shared" si="0"/>
        <v>8113</v>
      </c>
    </row>
    <row r="41" spans="1:11" ht="30" customHeight="1" x14ac:dyDescent="0.2">
      <c r="A41" s="149"/>
      <c r="B41" s="149">
        <v>8</v>
      </c>
      <c r="C41" s="149">
        <v>1</v>
      </c>
      <c r="D41" s="149">
        <v>2</v>
      </c>
      <c r="E41" s="149"/>
      <c r="F41" s="150" t="s">
        <v>529</v>
      </c>
      <c r="G41" s="150"/>
      <c r="H41" s="149"/>
      <c r="I41" s="149"/>
      <c r="K41" s="141" t="str">
        <f t="shared" si="0"/>
        <v>812</v>
      </c>
    </row>
    <row r="42" spans="1:11" ht="30" x14ac:dyDescent="0.2">
      <c r="A42" s="148" t="s">
        <v>530</v>
      </c>
      <c r="B42" s="146">
        <v>8</v>
      </c>
      <c r="C42" s="146">
        <v>1</v>
      </c>
      <c r="D42" s="146">
        <v>2</v>
      </c>
      <c r="E42" s="147">
        <v>1</v>
      </c>
      <c r="F42" s="148" t="s">
        <v>531</v>
      </c>
      <c r="G42" s="245"/>
      <c r="H42" s="128"/>
      <c r="I42" s="244"/>
      <c r="K42" s="141" t="str">
        <f t="shared" si="0"/>
        <v>8121</v>
      </c>
    </row>
    <row r="43" spans="1:11" ht="30" x14ac:dyDescent="0.2">
      <c r="A43" s="148" t="s">
        <v>530</v>
      </c>
      <c r="B43" s="146">
        <v>8</v>
      </c>
      <c r="C43" s="146">
        <v>1</v>
      </c>
      <c r="D43" s="146">
        <v>2</v>
      </c>
      <c r="E43" s="147">
        <v>2</v>
      </c>
      <c r="F43" s="148" t="s">
        <v>532</v>
      </c>
      <c r="G43" s="245"/>
      <c r="H43" s="127"/>
      <c r="I43" s="244"/>
      <c r="K43" s="141" t="str">
        <f t="shared" si="0"/>
        <v>8122</v>
      </c>
    </row>
    <row r="44" spans="1:11" x14ac:dyDescent="0.2">
      <c r="A44" s="148" t="s">
        <v>530</v>
      </c>
      <c r="B44" s="146">
        <v>8</v>
      </c>
      <c r="C44" s="146">
        <v>1</v>
      </c>
      <c r="D44" s="146">
        <v>2</v>
      </c>
      <c r="E44" s="147">
        <v>3</v>
      </c>
      <c r="F44" s="204" t="s">
        <v>533</v>
      </c>
      <c r="G44" s="247"/>
      <c r="H44" s="127"/>
      <c r="I44" s="244"/>
      <c r="K44" s="141" t="str">
        <f t="shared" si="0"/>
        <v>8123</v>
      </c>
    </row>
    <row r="45" spans="1:11" ht="30" customHeight="1" x14ac:dyDescent="0.2">
      <c r="A45" s="188"/>
      <c r="B45" s="188">
        <v>9</v>
      </c>
      <c r="C45" s="188">
        <v>1</v>
      </c>
      <c r="D45" s="188"/>
      <c r="E45" s="188"/>
      <c r="F45" s="374" t="s">
        <v>785</v>
      </c>
      <c r="G45" s="382"/>
      <c r="H45" s="188"/>
      <c r="I45" s="188"/>
      <c r="K45" s="141" t="str">
        <f t="shared" ref="K45:K54" si="1">B45&amp;C45&amp;D45&amp;E45</f>
        <v>91</v>
      </c>
    </row>
    <row r="46" spans="1:11" ht="30" customHeight="1" x14ac:dyDescent="0.2">
      <c r="A46" s="143"/>
      <c r="B46" s="143">
        <v>9</v>
      </c>
      <c r="C46" s="143">
        <v>1</v>
      </c>
      <c r="D46" s="143">
        <v>1</v>
      </c>
      <c r="E46" s="143"/>
      <c r="F46" s="201" t="s">
        <v>653</v>
      </c>
      <c r="G46" s="201"/>
      <c r="H46" s="143"/>
      <c r="I46" s="143"/>
    </row>
    <row r="47" spans="1:11" ht="75" x14ac:dyDescent="0.2">
      <c r="A47" s="203" t="s">
        <v>652</v>
      </c>
      <c r="B47" s="146">
        <v>9</v>
      </c>
      <c r="C47" s="146">
        <v>1</v>
      </c>
      <c r="D47" s="146">
        <v>1</v>
      </c>
      <c r="E47" s="147">
        <v>1</v>
      </c>
      <c r="F47" s="468" t="s">
        <v>786</v>
      </c>
      <c r="G47" s="245"/>
      <c r="H47" s="128"/>
      <c r="I47" s="246" t="s">
        <v>655</v>
      </c>
      <c r="K47" s="141" t="str">
        <f t="shared" si="1"/>
        <v>9111</v>
      </c>
    </row>
    <row r="48" spans="1:11" ht="60" x14ac:dyDescent="0.2">
      <c r="A48" s="203" t="s">
        <v>654</v>
      </c>
      <c r="B48" s="146">
        <v>9</v>
      </c>
      <c r="C48" s="146">
        <v>1</v>
      </c>
      <c r="D48" s="146">
        <v>1</v>
      </c>
      <c r="E48" s="147">
        <v>2</v>
      </c>
      <c r="F48" s="468" t="s">
        <v>787</v>
      </c>
      <c r="G48" s="245"/>
      <c r="H48" s="128"/>
      <c r="I48" s="246" t="s">
        <v>656</v>
      </c>
      <c r="K48" s="141" t="str">
        <f t="shared" si="1"/>
        <v>9112</v>
      </c>
    </row>
    <row r="49" spans="1:11" ht="30" customHeight="1" x14ac:dyDescent="0.2">
      <c r="A49" s="143"/>
      <c r="B49" s="143">
        <v>9</v>
      </c>
      <c r="C49" s="143">
        <v>2</v>
      </c>
      <c r="D49" s="143"/>
      <c r="E49" s="143"/>
      <c r="F49" s="201" t="s">
        <v>481</v>
      </c>
      <c r="G49" s="201"/>
      <c r="H49" s="143"/>
      <c r="I49" s="143"/>
      <c r="K49" s="141" t="str">
        <f t="shared" si="1"/>
        <v>92</v>
      </c>
    </row>
    <row r="50" spans="1:11" ht="30" x14ac:dyDescent="0.2">
      <c r="A50" s="148" t="s">
        <v>480</v>
      </c>
      <c r="B50" s="146">
        <v>9</v>
      </c>
      <c r="C50" s="146">
        <v>2</v>
      </c>
      <c r="D50" s="147">
        <v>1</v>
      </c>
      <c r="E50" s="146"/>
      <c r="F50" s="203" t="s">
        <v>662</v>
      </c>
      <c r="G50" s="245"/>
      <c r="H50" s="128"/>
      <c r="I50" s="245" t="s">
        <v>482</v>
      </c>
      <c r="K50" s="141" t="str">
        <f t="shared" si="1"/>
        <v>921</v>
      </c>
    </row>
    <row r="51" spans="1:11" ht="30" customHeight="1" x14ac:dyDescent="0.2">
      <c r="A51" s="143"/>
      <c r="B51" s="143">
        <v>9</v>
      </c>
      <c r="C51" s="143">
        <v>3</v>
      </c>
      <c r="D51" s="143">
        <v>1</v>
      </c>
      <c r="E51" s="143"/>
      <c r="F51" s="201" t="s">
        <v>488</v>
      </c>
      <c r="G51" s="201"/>
      <c r="H51" s="143"/>
      <c r="I51" s="143"/>
    </row>
    <row r="52" spans="1:11" ht="30" x14ac:dyDescent="0.2">
      <c r="A52" s="203" t="s">
        <v>489</v>
      </c>
      <c r="B52" s="146">
        <v>9</v>
      </c>
      <c r="C52" s="146">
        <v>3</v>
      </c>
      <c r="D52" s="146">
        <v>1</v>
      </c>
      <c r="E52" s="147">
        <v>1</v>
      </c>
      <c r="F52" s="203" t="s">
        <v>657</v>
      </c>
      <c r="G52" s="245"/>
      <c r="H52" s="128"/>
      <c r="I52" s="246" t="s">
        <v>658</v>
      </c>
      <c r="K52" s="141" t="str">
        <f t="shared" ref="K52" si="2">B52&amp;C52&amp;D52&amp;E52</f>
        <v>9311</v>
      </c>
    </row>
    <row r="53" spans="1:11" ht="30" customHeight="1" x14ac:dyDescent="0.2">
      <c r="A53" s="143"/>
      <c r="B53" s="143">
        <v>9</v>
      </c>
      <c r="C53" s="143">
        <v>4</v>
      </c>
      <c r="D53" s="143">
        <v>1</v>
      </c>
      <c r="E53" s="143"/>
      <c r="F53" s="201" t="s">
        <v>660</v>
      </c>
      <c r="G53" s="201"/>
      <c r="H53" s="143"/>
      <c r="I53" s="143"/>
    </row>
    <row r="54" spans="1:11" ht="60" x14ac:dyDescent="0.2">
      <c r="A54" s="203" t="s">
        <v>489</v>
      </c>
      <c r="B54" s="146">
        <v>9</v>
      </c>
      <c r="C54" s="146">
        <v>4</v>
      </c>
      <c r="D54" s="146">
        <v>1</v>
      </c>
      <c r="E54" s="147">
        <v>1</v>
      </c>
      <c r="F54" s="203" t="s">
        <v>663</v>
      </c>
      <c r="G54" s="245"/>
      <c r="H54" s="128"/>
      <c r="I54" s="246" t="s">
        <v>661</v>
      </c>
      <c r="K54" s="141" t="str">
        <f t="shared" si="1"/>
        <v>9411</v>
      </c>
    </row>
    <row r="55" spans="1:11" ht="30" customHeight="1" x14ac:dyDescent="0.2">
      <c r="A55" s="143"/>
      <c r="B55" s="143">
        <v>9</v>
      </c>
      <c r="C55" s="143">
        <v>5</v>
      </c>
      <c r="D55" s="143">
        <v>1</v>
      </c>
      <c r="E55" s="143"/>
      <c r="F55" s="202" t="s">
        <v>664</v>
      </c>
      <c r="G55" s="202"/>
      <c r="H55" s="143"/>
      <c r="I55" s="143"/>
    </row>
    <row r="56" spans="1:11" ht="60" x14ac:dyDescent="0.2">
      <c r="A56" s="210" t="s">
        <v>705</v>
      </c>
      <c r="B56" s="146">
        <v>9</v>
      </c>
      <c r="C56" s="146">
        <v>5</v>
      </c>
      <c r="D56" s="146">
        <v>1</v>
      </c>
      <c r="E56" s="147">
        <v>1</v>
      </c>
      <c r="F56" s="207" t="s">
        <v>665</v>
      </c>
      <c r="G56" s="245"/>
      <c r="H56" s="209"/>
      <c r="I56" s="248" t="s">
        <v>704</v>
      </c>
      <c r="K56" s="141" t="str">
        <f t="shared" ref="K56:K110" si="3">B56&amp;C56&amp;D56&amp;E56</f>
        <v>9511</v>
      </c>
    </row>
    <row r="57" spans="1:11" ht="36" x14ac:dyDescent="0.2">
      <c r="A57" s="210" t="s">
        <v>706</v>
      </c>
      <c r="B57" s="146">
        <v>9</v>
      </c>
      <c r="C57" s="146">
        <v>5</v>
      </c>
      <c r="D57" s="146">
        <v>1</v>
      </c>
      <c r="E57" s="146">
        <v>2</v>
      </c>
      <c r="F57" s="208" t="s">
        <v>703</v>
      </c>
      <c r="G57" s="244"/>
      <c r="H57" s="209"/>
      <c r="I57" s="244"/>
      <c r="K57" s="141" t="str">
        <f t="shared" si="3"/>
        <v>9512</v>
      </c>
    </row>
    <row r="58" spans="1:11" ht="24" x14ac:dyDescent="0.2">
      <c r="A58" s="214" t="s">
        <v>707</v>
      </c>
      <c r="B58" s="146">
        <v>9</v>
      </c>
      <c r="C58" s="146">
        <v>1</v>
      </c>
      <c r="D58" s="146">
        <v>5</v>
      </c>
      <c r="E58" s="146">
        <v>3</v>
      </c>
      <c r="F58" s="208" t="s">
        <v>666</v>
      </c>
      <c r="G58" s="244"/>
      <c r="H58" s="209"/>
      <c r="I58" s="244"/>
      <c r="K58" s="141" t="str">
        <f t="shared" si="3"/>
        <v>9153</v>
      </c>
    </row>
    <row r="59" spans="1:11" ht="32.25" customHeight="1" x14ac:dyDescent="0.2">
      <c r="A59" s="218" t="s">
        <v>709</v>
      </c>
      <c r="B59" s="380" t="s">
        <v>708</v>
      </c>
      <c r="C59" s="383"/>
      <c r="D59" s="383"/>
      <c r="E59" s="383"/>
      <c r="F59" s="383"/>
      <c r="G59" s="244"/>
      <c r="H59" s="209"/>
      <c r="I59" s="244"/>
      <c r="K59" s="141" t="str">
        <f>B59&amp;C59&amp;D59&amp;E59</f>
        <v>Les protocoles incluent :</v>
      </c>
    </row>
    <row r="60" spans="1:11" x14ac:dyDescent="0.2">
      <c r="A60" s="215"/>
      <c r="B60" s="146">
        <v>9</v>
      </c>
      <c r="C60" s="146">
        <v>1</v>
      </c>
      <c r="D60" s="146">
        <v>5</v>
      </c>
      <c r="E60" s="146">
        <v>4</v>
      </c>
      <c r="F60" s="207" t="s">
        <v>667</v>
      </c>
      <c r="G60" s="244"/>
      <c r="H60" s="209"/>
      <c r="I60" s="244"/>
      <c r="K60" s="141" t="str">
        <f t="shared" si="3"/>
        <v>9154</v>
      </c>
    </row>
    <row r="61" spans="1:11" x14ac:dyDescent="0.2">
      <c r="A61" s="215"/>
      <c r="B61" s="146">
        <v>9</v>
      </c>
      <c r="C61" s="146">
        <v>1</v>
      </c>
      <c r="D61" s="146">
        <v>5</v>
      </c>
      <c r="E61" s="146">
        <v>5</v>
      </c>
      <c r="F61" s="207" t="s">
        <v>668</v>
      </c>
      <c r="G61" s="244"/>
      <c r="H61" s="209"/>
      <c r="I61" s="244"/>
      <c r="K61" s="141" t="str">
        <f t="shared" si="3"/>
        <v>9155</v>
      </c>
    </row>
    <row r="62" spans="1:11" x14ac:dyDescent="0.2">
      <c r="A62" s="215"/>
      <c r="B62" s="146">
        <v>9</v>
      </c>
      <c r="C62" s="146">
        <v>1</v>
      </c>
      <c r="D62" s="146">
        <v>5</v>
      </c>
      <c r="E62" s="146">
        <v>6</v>
      </c>
      <c r="F62" s="207" t="s">
        <v>669</v>
      </c>
      <c r="G62" s="244"/>
      <c r="H62" s="209"/>
      <c r="I62" s="244"/>
      <c r="K62" s="141" t="str">
        <f t="shared" si="3"/>
        <v>9156</v>
      </c>
    </row>
    <row r="63" spans="1:11" x14ac:dyDescent="0.2">
      <c r="A63" s="215"/>
      <c r="B63" s="146">
        <v>9</v>
      </c>
      <c r="C63" s="146">
        <v>1</v>
      </c>
      <c r="D63" s="146">
        <v>5</v>
      </c>
      <c r="E63" s="146">
        <v>7</v>
      </c>
      <c r="F63" s="207" t="s">
        <v>670</v>
      </c>
      <c r="G63" s="244"/>
      <c r="H63" s="209"/>
      <c r="I63" s="244"/>
      <c r="K63" s="141" t="str">
        <f t="shared" si="3"/>
        <v>9157</v>
      </c>
    </row>
    <row r="64" spans="1:11" x14ac:dyDescent="0.2">
      <c r="A64" s="215"/>
      <c r="B64" s="146">
        <v>9</v>
      </c>
      <c r="C64" s="146">
        <v>1</v>
      </c>
      <c r="D64" s="146">
        <v>5</v>
      </c>
      <c r="E64" s="146">
        <v>8</v>
      </c>
      <c r="F64" s="207" t="s">
        <v>671</v>
      </c>
      <c r="G64" s="244"/>
      <c r="H64" s="209"/>
      <c r="I64" s="244"/>
      <c r="K64" s="141" t="str">
        <f t="shared" si="3"/>
        <v>9158</v>
      </c>
    </row>
    <row r="65" spans="1:11" x14ac:dyDescent="0.2">
      <c r="A65" s="215"/>
      <c r="B65" s="146">
        <v>9</v>
      </c>
      <c r="C65" s="146">
        <v>1</v>
      </c>
      <c r="D65" s="146">
        <v>5</v>
      </c>
      <c r="E65" s="146">
        <v>9</v>
      </c>
      <c r="F65" s="207" t="s">
        <v>672</v>
      </c>
      <c r="G65" s="244"/>
      <c r="H65" s="209"/>
      <c r="I65" s="244"/>
      <c r="K65" s="141" t="str">
        <f t="shared" si="3"/>
        <v>9159</v>
      </c>
    </row>
    <row r="66" spans="1:11" x14ac:dyDescent="0.2">
      <c r="A66" s="216"/>
      <c r="B66" s="146">
        <v>9</v>
      </c>
      <c r="C66" s="146">
        <v>1</v>
      </c>
      <c r="D66" s="146">
        <v>5</v>
      </c>
      <c r="E66" s="146">
        <v>10</v>
      </c>
      <c r="F66" s="207" t="s">
        <v>673</v>
      </c>
      <c r="G66" s="244"/>
      <c r="H66" s="209"/>
      <c r="I66" s="244"/>
      <c r="K66" s="141" t="str">
        <f t="shared" si="3"/>
        <v>91510</v>
      </c>
    </row>
    <row r="67" spans="1:11" x14ac:dyDescent="0.2">
      <c r="A67" s="215"/>
      <c r="B67" s="146">
        <v>9</v>
      </c>
      <c r="C67" s="146">
        <v>1</v>
      </c>
      <c r="D67" s="146">
        <v>2</v>
      </c>
      <c r="E67" s="146">
        <v>11</v>
      </c>
      <c r="F67" s="207" t="s">
        <v>674</v>
      </c>
      <c r="G67" s="244"/>
      <c r="H67" s="209"/>
      <c r="I67" s="248" t="s">
        <v>710</v>
      </c>
      <c r="K67" s="141" t="str">
        <f t="shared" si="3"/>
        <v>91211</v>
      </c>
    </row>
    <row r="68" spans="1:11" ht="45" x14ac:dyDescent="0.2">
      <c r="A68" s="215"/>
      <c r="B68" s="380" t="s">
        <v>711</v>
      </c>
      <c r="C68" s="381"/>
      <c r="D68" s="381"/>
      <c r="E68" s="381"/>
      <c r="F68" s="381"/>
      <c r="G68" s="244"/>
      <c r="H68" s="209"/>
      <c r="I68" s="244"/>
      <c r="K68" s="141" t="str">
        <f t="shared" si="3"/>
        <v>La prescription comporte :</v>
      </c>
    </row>
    <row r="69" spans="1:11" x14ac:dyDescent="0.2">
      <c r="A69" s="215"/>
      <c r="B69" s="146">
        <v>9</v>
      </c>
      <c r="C69" s="146">
        <v>1</v>
      </c>
      <c r="D69" s="146">
        <v>2</v>
      </c>
      <c r="E69" s="146">
        <v>12</v>
      </c>
      <c r="F69" s="207" t="s">
        <v>675</v>
      </c>
      <c r="G69" s="244"/>
      <c r="H69" s="209"/>
      <c r="I69" s="244"/>
      <c r="K69" s="141" t="str">
        <f t="shared" si="3"/>
        <v>91212</v>
      </c>
    </row>
    <row r="70" spans="1:11" x14ac:dyDescent="0.2">
      <c r="A70" s="215"/>
      <c r="B70" s="146">
        <v>9</v>
      </c>
      <c r="C70" s="146">
        <v>1</v>
      </c>
      <c r="D70" s="146">
        <v>2</v>
      </c>
      <c r="E70" s="146">
        <v>13</v>
      </c>
      <c r="F70" s="207" t="s">
        <v>712</v>
      </c>
      <c r="G70" s="244"/>
      <c r="H70" s="209"/>
      <c r="I70" s="244"/>
      <c r="K70" s="141" t="str">
        <f t="shared" si="3"/>
        <v>91213</v>
      </c>
    </row>
    <row r="71" spans="1:11" x14ac:dyDescent="0.2">
      <c r="A71" s="215"/>
      <c r="B71" s="146">
        <v>9</v>
      </c>
      <c r="C71" s="146">
        <v>1</v>
      </c>
      <c r="D71" s="146">
        <v>2</v>
      </c>
      <c r="E71" s="146">
        <v>14</v>
      </c>
      <c r="F71" s="207" t="s">
        <v>676</v>
      </c>
      <c r="G71" s="244"/>
      <c r="H71" s="209"/>
      <c r="I71" s="244"/>
      <c r="K71" s="141" t="str">
        <f t="shared" si="3"/>
        <v>91214</v>
      </c>
    </row>
    <row r="72" spans="1:11" x14ac:dyDescent="0.2">
      <c r="A72" s="215"/>
      <c r="B72" s="146">
        <v>9</v>
      </c>
      <c r="C72" s="146">
        <v>1</v>
      </c>
      <c r="D72" s="146">
        <v>2</v>
      </c>
      <c r="E72" s="146">
        <v>15</v>
      </c>
      <c r="F72" s="207" t="s">
        <v>677</v>
      </c>
      <c r="G72" s="244"/>
      <c r="H72" s="209"/>
      <c r="I72" s="244"/>
      <c r="K72" s="141" t="str">
        <f t="shared" si="3"/>
        <v>91215</v>
      </c>
    </row>
    <row r="73" spans="1:11" x14ac:dyDescent="0.2">
      <c r="A73" s="215"/>
      <c r="B73" s="146">
        <v>9</v>
      </c>
      <c r="C73" s="146">
        <v>1</v>
      </c>
      <c r="D73" s="146">
        <v>2</v>
      </c>
      <c r="E73" s="146">
        <v>16</v>
      </c>
      <c r="F73" s="207" t="s">
        <v>678</v>
      </c>
      <c r="G73" s="244"/>
      <c r="H73" s="209"/>
      <c r="I73" s="244"/>
      <c r="K73" s="141" t="str">
        <f t="shared" si="3"/>
        <v>91216</v>
      </c>
    </row>
    <row r="74" spans="1:11" x14ac:dyDescent="0.2">
      <c r="A74" s="215"/>
      <c r="B74" s="146">
        <v>9</v>
      </c>
      <c r="C74" s="146">
        <v>1</v>
      </c>
      <c r="D74" s="146">
        <v>2</v>
      </c>
      <c r="E74" s="146">
        <v>17</v>
      </c>
      <c r="F74" s="207" t="s">
        <v>679</v>
      </c>
      <c r="G74" s="244"/>
      <c r="H74" s="209"/>
      <c r="I74" s="244"/>
      <c r="K74" s="141" t="str">
        <f t="shared" si="3"/>
        <v>91217</v>
      </c>
    </row>
    <row r="75" spans="1:11" x14ac:dyDescent="0.2">
      <c r="A75" s="215"/>
      <c r="B75" s="146">
        <v>9</v>
      </c>
      <c r="C75" s="146">
        <v>1</v>
      </c>
      <c r="D75" s="146">
        <v>2</v>
      </c>
      <c r="E75" s="146">
        <v>18</v>
      </c>
      <c r="F75" s="207" t="s">
        <v>680</v>
      </c>
      <c r="G75" s="244"/>
      <c r="H75" s="209"/>
      <c r="I75" s="244"/>
      <c r="K75" s="141" t="str">
        <f t="shared" si="3"/>
        <v>91218</v>
      </c>
    </row>
    <row r="76" spans="1:11" x14ac:dyDescent="0.2">
      <c r="A76" s="215"/>
      <c r="B76" s="146">
        <v>9</v>
      </c>
      <c r="C76" s="146">
        <v>1</v>
      </c>
      <c r="D76" s="146">
        <v>2</v>
      </c>
      <c r="E76" s="146">
        <v>19</v>
      </c>
      <c r="F76" s="207" t="s">
        <v>681</v>
      </c>
      <c r="G76" s="244"/>
      <c r="H76" s="209"/>
      <c r="I76" s="244"/>
      <c r="K76" s="141" t="str">
        <f t="shared" si="3"/>
        <v>91219</v>
      </c>
    </row>
    <row r="77" spans="1:11" x14ac:dyDescent="0.2">
      <c r="A77" s="215"/>
      <c r="B77" s="146">
        <v>9</v>
      </c>
      <c r="C77" s="146">
        <v>1</v>
      </c>
      <c r="D77" s="146">
        <v>2</v>
      </c>
      <c r="E77" s="146">
        <v>20</v>
      </c>
      <c r="F77" s="207" t="s">
        <v>682</v>
      </c>
      <c r="G77" s="244"/>
      <c r="H77" s="209"/>
      <c r="I77" s="244"/>
      <c r="K77" s="141" t="str">
        <f t="shared" si="3"/>
        <v>91220</v>
      </c>
    </row>
    <row r="78" spans="1:11" x14ac:dyDescent="0.2">
      <c r="A78" s="215"/>
      <c r="B78" s="146">
        <v>9</v>
      </c>
      <c r="C78" s="146">
        <v>1</v>
      </c>
      <c r="D78" s="146">
        <v>2</v>
      </c>
      <c r="E78" s="146">
        <v>21</v>
      </c>
      <c r="F78" s="207" t="s">
        <v>683</v>
      </c>
      <c r="G78" s="244"/>
      <c r="H78" s="209"/>
      <c r="I78" s="244"/>
      <c r="K78" s="141" t="str">
        <f t="shared" si="3"/>
        <v>91221</v>
      </c>
    </row>
    <row r="79" spans="1:11" x14ac:dyDescent="0.2">
      <c r="A79" s="215"/>
      <c r="B79" s="146">
        <v>9</v>
      </c>
      <c r="C79" s="146">
        <v>1</v>
      </c>
      <c r="D79" s="146">
        <v>2</v>
      </c>
      <c r="E79" s="146">
        <v>22</v>
      </c>
      <c r="F79" s="207" t="s">
        <v>684</v>
      </c>
      <c r="G79" s="244"/>
      <c r="H79" s="209"/>
      <c r="I79" s="244"/>
      <c r="K79" s="141" t="str">
        <f t="shared" si="3"/>
        <v>91222</v>
      </c>
    </row>
    <row r="80" spans="1:11" x14ac:dyDescent="0.2">
      <c r="A80" s="215"/>
      <c r="B80" s="146">
        <v>9</v>
      </c>
      <c r="C80" s="146">
        <v>1</v>
      </c>
      <c r="D80" s="146">
        <v>2</v>
      </c>
      <c r="E80" s="146">
        <v>23</v>
      </c>
      <c r="F80" s="207" t="s">
        <v>685</v>
      </c>
      <c r="G80" s="244"/>
      <c r="H80" s="209"/>
      <c r="I80" s="244"/>
      <c r="K80" s="141" t="str">
        <f t="shared" si="3"/>
        <v>91223</v>
      </c>
    </row>
    <row r="81" spans="1:11" x14ac:dyDescent="0.2">
      <c r="A81" s="215"/>
      <c r="B81" s="146">
        <v>9</v>
      </c>
      <c r="C81" s="146">
        <v>1</v>
      </c>
      <c r="D81" s="146">
        <v>2</v>
      </c>
      <c r="E81" s="146">
        <v>24</v>
      </c>
      <c r="F81" s="207" t="s">
        <v>686</v>
      </c>
      <c r="G81" s="244"/>
      <c r="H81" s="209"/>
      <c r="I81" s="244"/>
      <c r="K81" s="141" t="str">
        <f t="shared" si="3"/>
        <v>91224</v>
      </c>
    </row>
    <row r="82" spans="1:11" x14ac:dyDescent="0.2">
      <c r="A82" s="215"/>
      <c r="B82" s="146">
        <v>9</v>
      </c>
      <c r="C82" s="146">
        <v>1</v>
      </c>
      <c r="D82" s="146">
        <v>2</v>
      </c>
      <c r="E82" s="146">
        <v>25</v>
      </c>
      <c r="F82" s="207" t="s">
        <v>687</v>
      </c>
      <c r="G82" s="244"/>
      <c r="H82" s="209"/>
      <c r="I82" s="244"/>
      <c r="K82" s="141" t="str">
        <f t="shared" si="3"/>
        <v>91225</v>
      </c>
    </row>
    <row r="83" spans="1:11" x14ac:dyDescent="0.2">
      <c r="A83" s="215"/>
      <c r="B83" s="146">
        <v>9</v>
      </c>
      <c r="C83" s="146">
        <v>1</v>
      </c>
      <c r="D83" s="146">
        <v>2</v>
      </c>
      <c r="E83" s="146">
        <v>26</v>
      </c>
      <c r="F83" s="207" t="s">
        <v>688</v>
      </c>
      <c r="G83" s="244"/>
      <c r="H83" s="209"/>
      <c r="I83" s="244"/>
      <c r="K83" s="141" t="str">
        <f t="shared" si="3"/>
        <v>91226</v>
      </c>
    </row>
    <row r="84" spans="1:11" x14ac:dyDescent="0.2">
      <c r="A84" s="215"/>
      <c r="B84" s="146">
        <v>9</v>
      </c>
      <c r="C84" s="146">
        <v>1</v>
      </c>
      <c r="D84" s="146">
        <v>2</v>
      </c>
      <c r="E84" s="146">
        <v>27</v>
      </c>
      <c r="F84" s="207" t="s">
        <v>689</v>
      </c>
      <c r="G84" s="244"/>
      <c r="H84" s="209"/>
      <c r="I84" s="244"/>
      <c r="K84" s="141" t="str">
        <f t="shared" si="3"/>
        <v>91227</v>
      </c>
    </row>
    <row r="85" spans="1:11" x14ac:dyDescent="0.2">
      <c r="A85" s="215"/>
      <c r="B85" s="146">
        <v>9</v>
      </c>
      <c r="C85" s="146">
        <v>1</v>
      </c>
      <c r="D85" s="146">
        <v>2</v>
      </c>
      <c r="E85" s="146">
        <v>28</v>
      </c>
      <c r="F85" s="207" t="s">
        <v>690</v>
      </c>
      <c r="G85" s="244"/>
      <c r="H85" s="209"/>
      <c r="I85" s="244"/>
      <c r="K85" s="141" t="str">
        <f t="shared" si="3"/>
        <v>91228</v>
      </c>
    </row>
    <row r="86" spans="1:11" x14ac:dyDescent="0.2">
      <c r="A86" s="215"/>
      <c r="B86" s="146">
        <v>9</v>
      </c>
      <c r="C86" s="146">
        <v>1</v>
      </c>
      <c r="D86" s="146">
        <v>2</v>
      </c>
      <c r="E86" s="146">
        <v>29</v>
      </c>
      <c r="F86" s="207" t="s">
        <v>667</v>
      </c>
      <c r="G86" s="244"/>
      <c r="H86" s="209"/>
      <c r="I86" s="244"/>
      <c r="K86" s="141" t="str">
        <f t="shared" si="3"/>
        <v>91229</v>
      </c>
    </row>
    <row r="87" spans="1:11" x14ac:dyDescent="0.2">
      <c r="A87" s="215"/>
      <c r="B87" s="146">
        <v>9</v>
      </c>
      <c r="C87" s="146">
        <v>1</v>
      </c>
      <c r="D87" s="146">
        <v>2</v>
      </c>
      <c r="E87" s="146">
        <v>30</v>
      </c>
      <c r="F87" s="207" t="s">
        <v>691</v>
      </c>
      <c r="G87" s="244"/>
      <c r="H87" s="209"/>
      <c r="I87" s="244"/>
      <c r="K87" s="141" t="str">
        <f t="shared" si="3"/>
        <v>91230</v>
      </c>
    </row>
    <row r="88" spans="1:11" x14ac:dyDescent="0.2">
      <c r="A88" s="215"/>
      <c r="B88" s="146">
        <v>9</v>
      </c>
      <c r="C88" s="146">
        <v>1</v>
      </c>
      <c r="D88" s="146">
        <v>2</v>
      </c>
      <c r="E88" s="146">
        <v>31</v>
      </c>
      <c r="F88" s="207" t="s">
        <v>669</v>
      </c>
      <c r="G88" s="244"/>
      <c r="H88" s="209"/>
      <c r="I88" s="244"/>
      <c r="K88" s="141" t="str">
        <f t="shared" si="3"/>
        <v>91231</v>
      </c>
    </row>
    <row r="89" spans="1:11" x14ac:dyDescent="0.2">
      <c r="A89" s="215"/>
      <c r="B89" s="146">
        <v>9</v>
      </c>
      <c r="C89" s="146">
        <v>1</v>
      </c>
      <c r="D89" s="146">
        <v>2</v>
      </c>
      <c r="E89" s="146">
        <v>32</v>
      </c>
      <c r="F89" s="207" t="s">
        <v>670</v>
      </c>
      <c r="G89" s="244"/>
      <c r="H89" s="209"/>
      <c r="I89" s="244"/>
      <c r="K89" s="141" t="str">
        <f t="shared" si="3"/>
        <v>91232</v>
      </c>
    </row>
    <row r="90" spans="1:11" x14ac:dyDescent="0.2">
      <c r="A90" s="215"/>
      <c r="B90" s="146">
        <v>9</v>
      </c>
      <c r="C90" s="146">
        <v>1</v>
      </c>
      <c r="D90" s="146">
        <v>2</v>
      </c>
      <c r="E90" s="146">
        <v>33</v>
      </c>
      <c r="F90" s="207" t="s">
        <v>672</v>
      </c>
      <c r="G90" s="244"/>
      <c r="H90" s="209"/>
      <c r="I90" s="244"/>
      <c r="K90" s="141" t="str">
        <f t="shared" si="3"/>
        <v>91233</v>
      </c>
    </row>
    <row r="91" spans="1:11" ht="306" x14ac:dyDescent="0.2">
      <c r="A91" s="215"/>
      <c r="B91" s="146">
        <v>9</v>
      </c>
      <c r="C91" s="146">
        <v>1</v>
      </c>
      <c r="D91" s="146">
        <v>2</v>
      </c>
      <c r="E91" s="146">
        <v>34</v>
      </c>
      <c r="F91" s="213" t="s">
        <v>692</v>
      </c>
      <c r="G91" s="244"/>
      <c r="H91" s="209"/>
      <c r="I91" s="249" t="s">
        <v>713</v>
      </c>
      <c r="K91" s="141" t="str">
        <f t="shared" si="3"/>
        <v>91234</v>
      </c>
    </row>
    <row r="92" spans="1:11" ht="24" x14ac:dyDescent="0.2">
      <c r="A92" s="215"/>
      <c r="B92" s="146">
        <v>9</v>
      </c>
      <c r="C92" s="146">
        <v>1</v>
      </c>
      <c r="D92" s="146">
        <v>2</v>
      </c>
      <c r="E92" s="146">
        <v>35</v>
      </c>
      <c r="F92" s="207" t="s">
        <v>693</v>
      </c>
      <c r="G92" s="244"/>
      <c r="H92" s="209"/>
      <c r="I92" s="244"/>
      <c r="K92" s="141" t="str">
        <f t="shared" si="3"/>
        <v>91235</v>
      </c>
    </row>
    <row r="93" spans="1:11" ht="24" x14ac:dyDescent="0.2">
      <c r="A93" s="215"/>
      <c r="B93" s="146">
        <v>9</v>
      </c>
      <c r="C93" s="146">
        <v>1</v>
      </c>
      <c r="D93" s="146">
        <v>2</v>
      </c>
      <c r="E93" s="146">
        <v>36</v>
      </c>
      <c r="F93" s="207" t="s">
        <v>694</v>
      </c>
      <c r="G93" s="244"/>
      <c r="H93" s="209"/>
      <c r="I93" s="244"/>
      <c r="K93" s="141" t="str">
        <f t="shared" si="3"/>
        <v>91236</v>
      </c>
    </row>
    <row r="94" spans="1:11" ht="24" x14ac:dyDescent="0.2">
      <c r="A94" s="215"/>
      <c r="B94" s="146">
        <v>9</v>
      </c>
      <c r="C94" s="146">
        <v>1</v>
      </c>
      <c r="D94" s="146">
        <v>2</v>
      </c>
      <c r="E94" s="146">
        <v>37</v>
      </c>
      <c r="F94" s="207" t="s">
        <v>695</v>
      </c>
      <c r="G94" s="244"/>
      <c r="H94" s="209"/>
      <c r="I94" s="244"/>
      <c r="K94" s="141" t="str">
        <f t="shared" si="3"/>
        <v>91237</v>
      </c>
    </row>
    <row r="95" spans="1:11" ht="24" x14ac:dyDescent="0.2">
      <c r="A95" s="215"/>
      <c r="B95" s="146">
        <v>9</v>
      </c>
      <c r="C95" s="146">
        <v>1</v>
      </c>
      <c r="D95" s="146">
        <v>2</v>
      </c>
      <c r="E95" s="146">
        <v>38</v>
      </c>
      <c r="F95" s="207" t="s">
        <v>696</v>
      </c>
      <c r="G95" s="244"/>
      <c r="H95" s="209"/>
      <c r="I95" s="244"/>
      <c r="K95" s="141" t="str">
        <f t="shared" si="3"/>
        <v>91238</v>
      </c>
    </row>
    <row r="96" spans="1:11" ht="45" x14ac:dyDescent="0.2">
      <c r="A96" s="215"/>
      <c r="B96" s="380" t="s">
        <v>714</v>
      </c>
      <c r="C96" s="381"/>
      <c r="D96" s="381"/>
      <c r="E96" s="381"/>
      <c r="F96" s="381"/>
      <c r="G96" s="244"/>
      <c r="H96" s="209"/>
      <c r="I96" s="244"/>
      <c r="K96" s="141" t="str">
        <f t="shared" si="3"/>
        <v>Validation de la prescription</v>
      </c>
    </row>
    <row r="97" spans="1:11" ht="24" x14ac:dyDescent="0.2">
      <c r="A97" s="215"/>
      <c r="B97" s="146">
        <v>9</v>
      </c>
      <c r="C97" s="146">
        <v>1</v>
      </c>
      <c r="D97" s="146">
        <v>2</v>
      </c>
      <c r="E97" s="146">
        <v>39</v>
      </c>
      <c r="F97" s="207" t="s">
        <v>697</v>
      </c>
      <c r="G97" s="244"/>
      <c r="H97" s="209"/>
      <c r="I97" s="244"/>
      <c r="K97" s="141" t="str">
        <f t="shared" si="3"/>
        <v>91239</v>
      </c>
    </row>
    <row r="98" spans="1:11" ht="24" x14ac:dyDescent="0.2">
      <c r="A98" s="215"/>
      <c r="B98" s="146">
        <v>9</v>
      </c>
      <c r="C98" s="146">
        <v>1</v>
      </c>
      <c r="D98" s="146">
        <v>2</v>
      </c>
      <c r="E98" s="146">
        <v>40</v>
      </c>
      <c r="F98" s="207" t="s">
        <v>698</v>
      </c>
      <c r="G98" s="244"/>
      <c r="H98" s="209"/>
      <c r="I98" s="244"/>
      <c r="K98" s="141" t="str">
        <f t="shared" si="3"/>
        <v>91240</v>
      </c>
    </row>
    <row r="99" spans="1:11" x14ac:dyDescent="0.2">
      <c r="A99" s="215"/>
      <c r="B99" s="146">
        <v>9</v>
      </c>
      <c r="C99" s="146">
        <v>1</v>
      </c>
      <c r="D99" s="146">
        <v>2</v>
      </c>
      <c r="E99" s="146">
        <v>41</v>
      </c>
      <c r="F99" s="207" t="s">
        <v>699</v>
      </c>
      <c r="G99" s="244"/>
      <c r="H99" s="209"/>
      <c r="I99" s="244"/>
      <c r="K99" s="141" t="str">
        <f t="shared" si="3"/>
        <v>91241</v>
      </c>
    </row>
    <row r="100" spans="1:11" x14ac:dyDescent="0.2">
      <c r="A100" s="215"/>
      <c r="B100" s="380" t="s">
        <v>715</v>
      </c>
      <c r="C100" s="381"/>
      <c r="D100" s="381"/>
      <c r="E100" s="381"/>
      <c r="F100" s="381"/>
      <c r="G100" s="244"/>
      <c r="H100" s="209"/>
      <c r="I100" s="244"/>
      <c r="K100" s="141" t="str">
        <f t="shared" si="3"/>
        <v>Faisabilité</v>
      </c>
    </row>
    <row r="101" spans="1:11" x14ac:dyDescent="0.2">
      <c r="A101" s="215"/>
      <c r="B101" s="146">
        <v>9</v>
      </c>
      <c r="C101" s="146">
        <v>1</v>
      </c>
      <c r="D101" s="146">
        <v>2</v>
      </c>
      <c r="E101" s="146">
        <v>42</v>
      </c>
      <c r="F101" s="207" t="s">
        <v>716</v>
      </c>
      <c r="G101" s="244"/>
      <c r="H101" s="209"/>
      <c r="I101" s="244"/>
      <c r="K101" s="141" t="str">
        <f t="shared" si="3"/>
        <v>91242</v>
      </c>
    </row>
    <row r="102" spans="1:11" ht="48" x14ac:dyDescent="0.2">
      <c r="A102" s="215"/>
      <c r="B102" s="146">
        <v>9</v>
      </c>
      <c r="C102" s="146">
        <v>1</v>
      </c>
      <c r="D102" s="146">
        <v>2</v>
      </c>
      <c r="E102" s="146">
        <v>43</v>
      </c>
      <c r="F102" s="207" t="s">
        <v>700</v>
      </c>
      <c r="G102" s="244"/>
      <c r="H102" s="209"/>
      <c r="I102" s="244"/>
      <c r="K102" s="141" t="str">
        <f t="shared" si="3"/>
        <v>91243</v>
      </c>
    </row>
    <row r="103" spans="1:11" x14ac:dyDescent="0.2">
      <c r="A103" s="215"/>
      <c r="B103" s="146">
        <v>9</v>
      </c>
      <c r="C103" s="146">
        <v>1</v>
      </c>
      <c r="D103" s="146">
        <v>2</v>
      </c>
      <c r="E103" s="146">
        <v>44</v>
      </c>
      <c r="F103" s="207" t="s">
        <v>717</v>
      </c>
      <c r="G103" s="244"/>
      <c r="H103" s="209"/>
      <c r="I103" s="244"/>
      <c r="K103" s="141" t="str">
        <f t="shared" si="3"/>
        <v>91244</v>
      </c>
    </row>
    <row r="104" spans="1:11" x14ac:dyDescent="0.2">
      <c r="A104" s="215"/>
      <c r="B104" s="146">
        <v>9</v>
      </c>
      <c r="C104" s="146">
        <v>1</v>
      </c>
      <c r="D104" s="146">
        <v>2</v>
      </c>
      <c r="E104" s="146">
        <v>45</v>
      </c>
      <c r="F104" s="207" t="s">
        <v>718</v>
      </c>
      <c r="G104" s="244"/>
      <c r="H104" s="209"/>
      <c r="I104" s="244"/>
      <c r="K104" s="141" t="str">
        <f t="shared" si="3"/>
        <v>91245</v>
      </c>
    </row>
    <row r="105" spans="1:11" ht="60" x14ac:dyDescent="0.2">
      <c r="A105" s="215"/>
      <c r="B105" s="380" t="s">
        <v>721</v>
      </c>
      <c r="C105" s="381"/>
      <c r="D105" s="381"/>
      <c r="E105" s="381"/>
      <c r="F105" s="381"/>
      <c r="G105" s="244"/>
      <c r="H105" s="209"/>
      <c r="I105" s="244"/>
      <c r="K105" s="141" t="str">
        <f t="shared" si="3"/>
        <v>Validation informatique de la prescription</v>
      </c>
    </row>
    <row r="106" spans="1:11" x14ac:dyDescent="0.2">
      <c r="A106" s="215"/>
      <c r="B106" s="146">
        <v>9</v>
      </c>
      <c r="C106" s="146">
        <v>1</v>
      </c>
      <c r="D106" s="146">
        <v>2</v>
      </c>
      <c r="E106" s="146">
        <v>46</v>
      </c>
      <c r="F106" s="207" t="s">
        <v>719</v>
      </c>
      <c r="G106" s="244"/>
      <c r="H106" s="209"/>
      <c r="I106" s="244"/>
      <c r="K106" s="141" t="str">
        <f t="shared" si="3"/>
        <v>91246</v>
      </c>
    </row>
    <row r="107" spans="1:11" ht="24" x14ac:dyDescent="0.2">
      <c r="A107" s="215"/>
      <c r="B107" s="146">
        <v>9</v>
      </c>
      <c r="C107" s="146">
        <v>1</v>
      </c>
      <c r="D107" s="146">
        <v>2</v>
      </c>
      <c r="E107" s="146">
        <v>47</v>
      </c>
      <c r="F107" s="207" t="s">
        <v>701</v>
      </c>
      <c r="G107" s="244"/>
      <c r="H107" s="209"/>
      <c r="I107" s="244"/>
      <c r="K107" s="141" t="str">
        <f t="shared" si="3"/>
        <v>91247</v>
      </c>
    </row>
    <row r="108" spans="1:11" x14ac:dyDescent="0.2">
      <c r="A108" s="215"/>
      <c r="B108" s="146">
        <v>9</v>
      </c>
      <c r="C108" s="146">
        <v>1</v>
      </c>
      <c r="D108" s="146">
        <v>2</v>
      </c>
      <c r="E108" s="146">
        <v>48</v>
      </c>
      <c r="F108" s="207" t="s">
        <v>702</v>
      </c>
      <c r="G108" s="244"/>
      <c r="H108" s="209"/>
      <c r="I108" s="244"/>
      <c r="K108" s="141" t="str">
        <f t="shared" si="3"/>
        <v>91248</v>
      </c>
    </row>
    <row r="109" spans="1:11" x14ac:dyDescent="0.2">
      <c r="A109" s="215"/>
      <c r="B109" s="146">
        <v>9</v>
      </c>
      <c r="C109" s="146">
        <v>1</v>
      </c>
      <c r="D109" s="146">
        <v>2</v>
      </c>
      <c r="E109" s="146">
        <v>49</v>
      </c>
      <c r="F109" s="207" t="s">
        <v>641</v>
      </c>
      <c r="G109" s="244"/>
      <c r="H109" s="209"/>
      <c r="I109" s="244"/>
      <c r="K109" s="141" t="str">
        <f t="shared" si="3"/>
        <v>91249</v>
      </c>
    </row>
    <row r="110" spans="1:11" x14ac:dyDescent="0.2">
      <c r="A110" s="217"/>
      <c r="B110" s="146">
        <v>9</v>
      </c>
      <c r="C110" s="146">
        <v>1</v>
      </c>
      <c r="D110" s="146">
        <v>2</v>
      </c>
      <c r="E110" s="146">
        <v>50</v>
      </c>
      <c r="F110" s="207" t="s">
        <v>720</v>
      </c>
      <c r="G110" s="244"/>
      <c r="H110" s="209"/>
      <c r="I110" s="244"/>
      <c r="K110" s="141" t="str">
        <f t="shared" si="3"/>
        <v>91250</v>
      </c>
    </row>
  </sheetData>
  <sheetProtection password="C2B6" sheet="1" objects="1" scenarios="1" formatRows="0" selectLockedCells="1"/>
  <mergeCells count="8">
    <mergeCell ref="B96:F96"/>
    <mergeCell ref="B100:F100"/>
    <mergeCell ref="B105:F105"/>
    <mergeCell ref="B2:E2"/>
    <mergeCell ref="B1:I1"/>
    <mergeCell ref="F45:G45"/>
    <mergeCell ref="B59:F59"/>
    <mergeCell ref="B68:F68"/>
  </mergeCells>
  <conditionalFormatting sqref="H2:H3">
    <cfRule type="cellIs" dxfId="148" priority="88" stopIfTrue="1" operator="equal">
      <formula>"A"</formula>
    </cfRule>
    <cfRule type="cellIs" dxfId="147" priority="89" stopIfTrue="1" operator="equal">
      <formula>"NC"</formula>
    </cfRule>
    <cfRule type="cellIs" dxfId="146" priority="90" stopIfTrue="1" operator="equal">
      <formula>"NR"</formula>
    </cfRule>
  </conditionalFormatting>
  <conditionalFormatting sqref="H6">
    <cfRule type="cellIs" dxfId="145" priority="85" stopIfTrue="1" operator="equal">
      <formula>"A"</formula>
    </cfRule>
    <cfRule type="cellIs" dxfId="144" priority="86" stopIfTrue="1" operator="equal">
      <formula>"NC"</formula>
    </cfRule>
    <cfRule type="cellIs" dxfId="143" priority="87" stopIfTrue="1" operator="equal">
      <formula>"NR"</formula>
    </cfRule>
  </conditionalFormatting>
  <conditionalFormatting sqref="H11">
    <cfRule type="cellIs" dxfId="142" priority="82" stopIfTrue="1" operator="equal">
      <formula>"A"</formula>
    </cfRule>
    <cfRule type="cellIs" dxfId="141" priority="83" stopIfTrue="1" operator="equal">
      <formula>"NC"</formula>
    </cfRule>
    <cfRule type="cellIs" dxfId="140" priority="84" stopIfTrue="1" operator="equal">
      <formula>"NR"</formula>
    </cfRule>
  </conditionalFormatting>
  <conditionalFormatting sqref="H18">
    <cfRule type="cellIs" dxfId="139" priority="79" stopIfTrue="1" operator="equal">
      <formula>"A"</formula>
    </cfRule>
    <cfRule type="cellIs" dxfId="138" priority="80" stopIfTrue="1" operator="equal">
      <formula>"NC"</formula>
    </cfRule>
    <cfRule type="cellIs" dxfId="137" priority="81" stopIfTrue="1" operator="equal">
      <formula>"NR"</formula>
    </cfRule>
  </conditionalFormatting>
  <conditionalFormatting sqref="H21">
    <cfRule type="cellIs" dxfId="136" priority="76" stopIfTrue="1" operator="equal">
      <formula>"A"</formula>
    </cfRule>
    <cfRule type="cellIs" dxfId="135" priority="77" stopIfTrue="1" operator="equal">
      <formula>"NC"</formula>
    </cfRule>
    <cfRule type="cellIs" dxfId="134" priority="78" stopIfTrue="1" operator="equal">
      <formula>"NR"</formula>
    </cfRule>
  </conditionalFormatting>
  <conditionalFormatting sqref="H24">
    <cfRule type="cellIs" dxfId="133" priority="73" stopIfTrue="1" operator="equal">
      <formula>"A"</formula>
    </cfRule>
    <cfRule type="cellIs" dxfId="132" priority="74" stopIfTrue="1" operator="equal">
      <formula>"NC"</formula>
    </cfRule>
    <cfRule type="cellIs" dxfId="131" priority="75" stopIfTrue="1" operator="equal">
      <formula>"NR"</formula>
    </cfRule>
  </conditionalFormatting>
  <conditionalFormatting sqref="H27">
    <cfRule type="cellIs" dxfId="130" priority="70" stopIfTrue="1" operator="equal">
      <formula>"A"</formula>
    </cfRule>
    <cfRule type="cellIs" dxfId="129" priority="71" stopIfTrue="1" operator="equal">
      <formula>"NC"</formula>
    </cfRule>
    <cfRule type="cellIs" dxfId="128" priority="72" stopIfTrue="1" operator="equal">
      <formula>"NR"</formula>
    </cfRule>
  </conditionalFormatting>
  <conditionalFormatting sqref="H29">
    <cfRule type="cellIs" dxfId="127" priority="67" stopIfTrue="1" operator="equal">
      <formula>"A"</formula>
    </cfRule>
    <cfRule type="cellIs" dxfId="126" priority="68" stopIfTrue="1" operator="equal">
      <formula>"NC"</formula>
    </cfRule>
    <cfRule type="cellIs" dxfId="125" priority="69" stopIfTrue="1" operator="equal">
      <formula>"NR"</formula>
    </cfRule>
  </conditionalFormatting>
  <conditionalFormatting sqref="H31">
    <cfRule type="cellIs" dxfId="124" priority="64" stopIfTrue="1" operator="equal">
      <formula>"A"</formula>
    </cfRule>
    <cfRule type="cellIs" dxfId="123" priority="65" stopIfTrue="1" operator="equal">
      <formula>"NC"</formula>
    </cfRule>
    <cfRule type="cellIs" dxfId="122" priority="66" stopIfTrue="1" operator="equal">
      <formula>"NR"</formula>
    </cfRule>
  </conditionalFormatting>
  <conditionalFormatting sqref="H33">
    <cfRule type="cellIs" dxfId="121" priority="61" stopIfTrue="1" operator="equal">
      <formula>"A"</formula>
    </cfRule>
    <cfRule type="cellIs" dxfId="120" priority="62" stopIfTrue="1" operator="equal">
      <formula>"NC"</formula>
    </cfRule>
    <cfRule type="cellIs" dxfId="119" priority="63" stopIfTrue="1" operator="equal">
      <formula>"NR"</formula>
    </cfRule>
  </conditionalFormatting>
  <conditionalFormatting sqref="H37">
    <cfRule type="cellIs" dxfId="118" priority="58" stopIfTrue="1" operator="equal">
      <formula>"A"</formula>
    </cfRule>
    <cfRule type="cellIs" dxfId="117" priority="59" stopIfTrue="1" operator="equal">
      <formula>"NC"</formula>
    </cfRule>
    <cfRule type="cellIs" dxfId="116" priority="60" stopIfTrue="1" operator="equal">
      <formula>"NR"</formula>
    </cfRule>
  </conditionalFormatting>
  <conditionalFormatting sqref="H41">
    <cfRule type="cellIs" dxfId="115" priority="55" stopIfTrue="1" operator="equal">
      <formula>"A"</formula>
    </cfRule>
    <cfRule type="cellIs" dxfId="114" priority="56" stopIfTrue="1" operator="equal">
      <formula>"NC"</formula>
    </cfRule>
    <cfRule type="cellIs" dxfId="113" priority="57" stopIfTrue="1" operator="equal">
      <formula>"NR"</formula>
    </cfRule>
  </conditionalFormatting>
  <conditionalFormatting sqref="H42:H44 H38:H40 H34:H36 H32 H30 H28 H25:H26 H22:H23 H19:H20 H12:H17 H7:H10 H4:H5 H57:H110">
    <cfRule type="expression" dxfId="112" priority="49">
      <formula>H4="E Critique"</formula>
    </cfRule>
    <cfRule type="expression" dxfId="111" priority="50">
      <formula>H4="E Majeur"</formula>
    </cfRule>
    <cfRule type="expression" dxfId="110" priority="51">
      <formula>H4="Ecart"</formula>
    </cfRule>
    <cfRule type="expression" dxfId="109" priority="52">
      <formula>H4="Non renseigné"</formula>
    </cfRule>
    <cfRule type="expression" dxfId="108" priority="53">
      <formula>H4="Rem."</formula>
    </cfRule>
    <cfRule type="expression" dxfId="107" priority="54">
      <formula>H4="Satisfaisant"</formula>
    </cfRule>
  </conditionalFormatting>
  <conditionalFormatting sqref="H45">
    <cfRule type="cellIs" dxfId="106" priority="46" stopIfTrue="1" operator="equal">
      <formula>"A"</formula>
    </cfRule>
    <cfRule type="cellIs" dxfId="105" priority="47" stopIfTrue="1" operator="equal">
      <formula>"NC"</formula>
    </cfRule>
    <cfRule type="cellIs" dxfId="104" priority="48" stopIfTrue="1" operator="equal">
      <formula>"NR"</formula>
    </cfRule>
  </conditionalFormatting>
  <conditionalFormatting sqref="H47:H48 H54">
    <cfRule type="expression" dxfId="103" priority="40">
      <formula>H47="E Critique"</formula>
    </cfRule>
    <cfRule type="expression" dxfId="102" priority="41">
      <formula>H47="E Majeur"</formula>
    </cfRule>
    <cfRule type="expression" dxfId="101" priority="42">
      <formula>H47="E"</formula>
    </cfRule>
    <cfRule type="expression" dxfId="100" priority="43">
      <formula>H47="Non renseigné"</formula>
    </cfRule>
    <cfRule type="expression" dxfId="99" priority="44">
      <formula>H47="Rem."</formula>
    </cfRule>
    <cfRule type="expression" dxfId="98" priority="45">
      <formula>H47="Satisfaisant"</formula>
    </cfRule>
  </conditionalFormatting>
  <conditionalFormatting sqref="H46">
    <cfRule type="cellIs" dxfId="97" priority="37" stopIfTrue="1" operator="equal">
      <formula>"A"</formula>
    </cfRule>
    <cfRule type="cellIs" dxfId="96" priority="38" stopIfTrue="1" operator="equal">
      <formula>"NC"</formula>
    </cfRule>
    <cfRule type="cellIs" dxfId="95" priority="39" stopIfTrue="1" operator="equal">
      <formula>"NR"</formula>
    </cfRule>
  </conditionalFormatting>
  <conditionalFormatting sqref="H52">
    <cfRule type="expression" dxfId="94" priority="31">
      <formula>H52="E Critique"</formula>
    </cfRule>
    <cfRule type="expression" dxfId="93" priority="32">
      <formula>H52="E Majeur"</formula>
    </cfRule>
    <cfRule type="expression" dxfId="92" priority="33">
      <formula>H52="E"</formula>
    </cfRule>
    <cfRule type="expression" dxfId="91" priority="34">
      <formula>H52="Non renseigné"</formula>
    </cfRule>
    <cfRule type="expression" dxfId="90" priority="35">
      <formula>H52="Rem."</formula>
    </cfRule>
    <cfRule type="expression" dxfId="89" priority="36">
      <formula>H52="Satisfaisant"</formula>
    </cfRule>
  </conditionalFormatting>
  <conditionalFormatting sqref="H51">
    <cfRule type="cellIs" dxfId="88" priority="28" stopIfTrue="1" operator="equal">
      <formula>"A"</formula>
    </cfRule>
    <cfRule type="cellIs" dxfId="87" priority="29" stopIfTrue="1" operator="equal">
      <formula>"NC"</formula>
    </cfRule>
    <cfRule type="cellIs" dxfId="86" priority="30" stopIfTrue="1" operator="equal">
      <formula>"NR"</formula>
    </cfRule>
  </conditionalFormatting>
  <conditionalFormatting sqref="H53">
    <cfRule type="cellIs" dxfId="85" priority="25" stopIfTrue="1" operator="equal">
      <formula>"A"</formula>
    </cfRule>
    <cfRule type="cellIs" dxfId="84" priority="26" stopIfTrue="1" operator="equal">
      <formula>"NC"</formula>
    </cfRule>
    <cfRule type="cellIs" dxfId="83" priority="27" stopIfTrue="1" operator="equal">
      <formula>"NR"</formula>
    </cfRule>
  </conditionalFormatting>
  <conditionalFormatting sqref="H49">
    <cfRule type="cellIs" dxfId="82" priority="22" stopIfTrue="1" operator="equal">
      <formula>"A"</formula>
    </cfRule>
    <cfRule type="cellIs" dxfId="81" priority="23" stopIfTrue="1" operator="equal">
      <formula>"NC"</formula>
    </cfRule>
    <cfRule type="cellIs" dxfId="80" priority="24" stopIfTrue="1" operator="equal">
      <formula>"NR"</formula>
    </cfRule>
  </conditionalFormatting>
  <conditionalFormatting sqref="H50">
    <cfRule type="expression" dxfId="79" priority="16">
      <formula>H50="E Critique"</formula>
    </cfRule>
    <cfRule type="expression" dxfId="78" priority="17">
      <formula>H50="E Majeur"</formula>
    </cfRule>
    <cfRule type="expression" dxfId="77" priority="18">
      <formula>H50="E"</formula>
    </cfRule>
    <cfRule type="expression" dxfId="76" priority="19">
      <formula>H50="Non renseigné"</formula>
    </cfRule>
    <cfRule type="expression" dxfId="75" priority="20">
      <formula>H50="Rem."</formula>
    </cfRule>
    <cfRule type="expression" dxfId="74" priority="21">
      <formula>H50="Satisfaisant"</formula>
    </cfRule>
  </conditionalFormatting>
  <conditionalFormatting sqref="H56">
    <cfRule type="expression" dxfId="73" priority="10">
      <formula>H56="E Critique"</formula>
    </cfRule>
    <cfRule type="expression" dxfId="72" priority="11">
      <formula>H56="E Majeur"</formula>
    </cfRule>
    <cfRule type="expression" dxfId="71" priority="12">
      <formula>H56="E"</formula>
    </cfRule>
    <cfRule type="expression" dxfId="70" priority="13">
      <formula>H56="Non renseigné"</formula>
    </cfRule>
    <cfRule type="expression" dxfId="69" priority="14">
      <formula>H56="Rem."</formula>
    </cfRule>
    <cfRule type="expression" dxfId="68" priority="15">
      <formula>H56="Satisfaisant"</formula>
    </cfRule>
  </conditionalFormatting>
  <conditionalFormatting sqref="H55">
    <cfRule type="cellIs" dxfId="67" priority="7" stopIfTrue="1" operator="equal">
      <formula>"A"</formula>
    </cfRule>
    <cfRule type="cellIs" dxfId="66" priority="8" stopIfTrue="1" operator="equal">
      <formula>"NC"</formula>
    </cfRule>
    <cfRule type="cellIs" dxfId="65" priority="9" stopIfTrue="1" operator="equal">
      <formula>"NR"</formula>
    </cfRule>
  </conditionalFormatting>
  <pageMargins left="0.7" right="0.7" top="0.75" bottom="0.75" header="0.3" footer="0.3"/>
  <pageSetup paperSize="9" scale="64" orientation="landscape" r:id="rId1"/>
  <rowBreaks count="2" manualBreakCount="2">
    <brk id="20" max="16383" man="1"/>
    <brk id="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Liste!$A$1:$A$7</xm:f>
          </x14:formula1>
          <xm:sqref>H4:H5 H7:H10 H12:H17 H19:H20 H22:H23 H25:H26 H28 H30 H32 H34:H36 H38:H40 H42:H44 H50 H52 H47:H48 H54 H56:H110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6"/>
  <sheetViews>
    <sheetView view="pageBreakPreview" zoomScaleNormal="100" zoomScaleSheetLayoutView="100" workbookViewId="0">
      <selection activeCell="D13" sqref="D13"/>
    </sheetView>
  </sheetViews>
  <sheetFormatPr baseColWidth="10" defaultRowHeight="12.75" x14ac:dyDescent="0.2"/>
  <cols>
    <col min="1" max="1" width="13.140625" style="164" customWidth="1"/>
    <col min="2" max="2" width="6.5703125" style="161" customWidth="1"/>
    <col min="3" max="3" width="43" style="163" customWidth="1"/>
    <col min="4" max="4" width="53.28515625" style="163" customWidth="1"/>
    <col min="5" max="5" width="18.42578125" style="179" customWidth="1"/>
    <col min="6" max="6" width="51.85546875" style="162" customWidth="1"/>
    <col min="7" max="7" width="11.28515625" style="161" customWidth="1"/>
    <col min="8" max="8" width="0.140625" style="161" customWidth="1"/>
    <col min="9" max="10" width="11.42578125" style="161" hidden="1" customWidth="1"/>
    <col min="11" max="11" width="4.140625" style="161" hidden="1" customWidth="1"/>
    <col min="12" max="12" width="11.42578125" style="161" hidden="1" customWidth="1"/>
    <col min="13" max="13" width="51.42578125" style="161" customWidth="1"/>
    <col min="14" max="16384" width="11.42578125" style="161"/>
  </cols>
  <sheetData>
    <row r="1" spans="1:15" s="174" customFormat="1" ht="26.25" customHeight="1" x14ac:dyDescent="0.2">
      <c r="A1" s="384" t="s">
        <v>589</v>
      </c>
      <c r="B1" s="385"/>
      <c r="C1" s="385"/>
      <c r="D1" s="385"/>
      <c r="E1" s="385"/>
      <c r="F1" s="386"/>
      <c r="G1" s="173"/>
      <c r="M1" s="175"/>
      <c r="O1" s="175"/>
    </row>
    <row r="2" spans="1:15" s="169" customFormat="1" ht="21.75" customHeight="1" x14ac:dyDescent="0.2">
      <c r="A2" s="171" t="s">
        <v>588</v>
      </c>
      <c r="B2" s="172" t="s">
        <v>55</v>
      </c>
      <c r="C2" s="171" t="s">
        <v>587</v>
      </c>
      <c r="D2" s="170" t="s">
        <v>591</v>
      </c>
      <c r="E2" s="469" t="s">
        <v>590</v>
      </c>
      <c r="F2" s="470" t="s">
        <v>586</v>
      </c>
    </row>
    <row r="3" spans="1:15" ht="63" customHeight="1" x14ac:dyDescent="0.2">
      <c r="A3" s="166" t="s">
        <v>584</v>
      </c>
      <c r="B3" s="167" t="s">
        <v>585</v>
      </c>
      <c r="C3" s="165" t="s">
        <v>583</v>
      </c>
      <c r="D3" s="250"/>
      <c r="E3" s="187"/>
      <c r="F3" s="251"/>
    </row>
    <row r="4" spans="1:15" ht="54" customHeight="1" x14ac:dyDescent="0.2">
      <c r="A4" s="166" t="s">
        <v>581</v>
      </c>
      <c r="B4" s="167" t="s">
        <v>582</v>
      </c>
      <c r="C4" s="165" t="s">
        <v>580</v>
      </c>
      <c r="D4" s="250"/>
      <c r="E4" s="187"/>
      <c r="F4" s="251"/>
    </row>
    <row r="5" spans="1:15" ht="60" x14ac:dyDescent="0.2">
      <c r="A5" s="166" t="s">
        <v>578</v>
      </c>
      <c r="B5" s="167" t="s">
        <v>579</v>
      </c>
      <c r="C5" s="165" t="s">
        <v>577</v>
      </c>
      <c r="D5" s="250"/>
      <c r="E5" s="187"/>
      <c r="F5" s="251"/>
    </row>
    <row r="6" spans="1:15" x14ac:dyDescent="0.2">
      <c r="A6" s="166" t="s">
        <v>575</v>
      </c>
      <c r="B6" s="167" t="s">
        <v>576</v>
      </c>
      <c r="C6" s="165" t="s">
        <v>574</v>
      </c>
      <c r="D6" s="250"/>
      <c r="E6" s="187"/>
      <c r="F6" s="252"/>
    </row>
    <row r="7" spans="1:15" ht="60" x14ac:dyDescent="0.2">
      <c r="A7" s="166" t="s">
        <v>572</v>
      </c>
      <c r="B7" s="167" t="s">
        <v>573</v>
      </c>
      <c r="C7" s="165" t="s">
        <v>571</v>
      </c>
      <c r="D7" s="250"/>
      <c r="E7" s="187"/>
      <c r="F7" s="251"/>
    </row>
    <row r="8" spans="1:15" ht="63" customHeight="1" x14ac:dyDescent="0.2">
      <c r="A8" s="166" t="s">
        <v>569</v>
      </c>
      <c r="B8" s="167" t="s">
        <v>570</v>
      </c>
      <c r="C8" s="165" t="s">
        <v>568</v>
      </c>
      <c r="D8" s="250"/>
      <c r="E8" s="187"/>
      <c r="F8" s="251"/>
    </row>
    <row r="9" spans="1:15" ht="36" x14ac:dyDescent="0.2">
      <c r="A9" s="166" t="s">
        <v>566</v>
      </c>
      <c r="B9" s="167" t="s">
        <v>567</v>
      </c>
      <c r="C9" s="165" t="s">
        <v>565</v>
      </c>
      <c r="D9" s="250"/>
      <c r="E9" s="187"/>
      <c r="F9" s="251"/>
    </row>
    <row r="10" spans="1:15" ht="72" x14ac:dyDescent="0.2">
      <c r="A10" s="166" t="s">
        <v>563</v>
      </c>
      <c r="B10" s="167" t="s">
        <v>564</v>
      </c>
      <c r="C10" s="168" t="s">
        <v>562</v>
      </c>
      <c r="D10" s="253"/>
      <c r="E10" s="187"/>
      <c r="F10" s="254"/>
    </row>
    <row r="11" spans="1:15" x14ac:dyDescent="0.2">
      <c r="A11" s="166" t="s">
        <v>560</v>
      </c>
      <c r="B11" s="167" t="s">
        <v>561</v>
      </c>
      <c r="C11" s="165" t="s">
        <v>509</v>
      </c>
      <c r="D11" s="250"/>
      <c r="E11" s="187"/>
      <c r="F11" s="251"/>
    </row>
    <row r="12" spans="1:15" ht="48" x14ac:dyDescent="0.2">
      <c r="A12" s="166" t="s">
        <v>558</v>
      </c>
      <c r="B12" s="167" t="s">
        <v>559</v>
      </c>
      <c r="C12" s="165" t="s">
        <v>557</v>
      </c>
      <c r="D12" s="250"/>
      <c r="E12" s="187"/>
      <c r="F12" s="251"/>
    </row>
    <row r="13" spans="1:15" ht="60" x14ac:dyDescent="0.2">
      <c r="A13" s="166" t="s">
        <v>555</v>
      </c>
      <c r="B13" s="167" t="s">
        <v>556</v>
      </c>
      <c r="C13" s="165" t="s">
        <v>554</v>
      </c>
      <c r="D13" s="250"/>
      <c r="E13" s="187"/>
      <c r="F13" s="251"/>
    </row>
    <row r="14" spans="1:15" ht="24" x14ac:dyDescent="0.2">
      <c r="A14" s="166" t="s">
        <v>552</v>
      </c>
      <c r="B14" s="167" t="s">
        <v>553</v>
      </c>
      <c r="C14" s="165" t="s">
        <v>551</v>
      </c>
      <c r="D14" s="250"/>
      <c r="E14" s="187"/>
      <c r="F14" s="251"/>
    </row>
    <row r="15" spans="1:15" ht="72" x14ac:dyDescent="0.2">
      <c r="A15" s="166" t="s">
        <v>549</v>
      </c>
      <c r="B15" s="167" t="s">
        <v>550</v>
      </c>
      <c r="C15" s="165" t="s">
        <v>548</v>
      </c>
      <c r="D15" s="250"/>
      <c r="E15" s="187"/>
      <c r="F15" s="251"/>
    </row>
    <row r="16" spans="1:15" ht="120" x14ac:dyDescent="0.2">
      <c r="A16" s="166" t="s">
        <v>546</v>
      </c>
      <c r="B16" s="167" t="s">
        <v>547</v>
      </c>
      <c r="C16" s="165" t="s">
        <v>545</v>
      </c>
      <c r="D16" s="250"/>
      <c r="E16" s="187"/>
      <c r="F16" s="251"/>
    </row>
  </sheetData>
  <sheetProtection password="C2B6" sheet="1" objects="1" scenarios="1" formatRows="0" selectLockedCells="1"/>
  <mergeCells count="1">
    <mergeCell ref="A1:F1"/>
  </mergeCells>
  <conditionalFormatting sqref="E3">
    <cfRule type="expression" dxfId="64" priority="13">
      <formula>E3="E Critique"</formula>
    </cfRule>
    <cfRule type="expression" dxfId="63" priority="14">
      <formula>E3="E Majeur"</formula>
    </cfRule>
    <cfRule type="expression" dxfId="62" priority="15">
      <formula>E3="Ecart"</formula>
    </cfRule>
    <cfRule type="expression" dxfId="61" priority="16">
      <formula>E3="Non renseigné"</formula>
    </cfRule>
    <cfRule type="expression" dxfId="60" priority="17">
      <formula>E3="Rem."</formula>
    </cfRule>
    <cfRule type="expression" dxfId="59" priority="18">
      <formula>E3="Satisfaisant"</formula>
    </cfRule>
  </conditionalFormatting>
  <conditionalFormatting sqref="E4:E16">
    <cfRule type="expression" dxfId="58" priority="1">
      <formula>E4="E Critique"</formula>
    </cfRule>
    <cfRule type="expression" dxfId="57" priority="2">
      <formula>E4="E Majeur"</formula>
    </cfRule>
    <cfRule type="expression" dxfId="56" priority="3">
      <formula>E4="Ecart"</formula>
    </cfRule>
    <cfRule type="expression" dxfId="55" priority="4">
      <formula>E4="Non renseigné"</formula>
    </cfRule>
    <cfRule type="expression" dxfId="54" priority="5">
      <formula>E4="Rem."</formula>
    </cfRule>
    <cfRule type="expression" dxfId="53" priority="6">
      <formula>E4="Satisfaisant"</formula>
    </cfRule>
  </conditionalFormatting>
  <pageMargins left="0.78740157499999996" right="0.78740157499999996" top="0.984251969" bottom="0.984251969" header="0.4921259845" footer="0.4921259845"/>
  <pageSetup paperSize="9" scale="70" fitToHeight="2"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Liste!$A$1:$A$7</xm:f>
          </x14:formula1>
          <xm:sqref>E3:E16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0000FF"/>
  </sheetPr>
  <dimension ref="A1:G72"/>
  <sheetViews>
    <sheetView view="pageBreakPreview" zoomScaleNormal="100" zoomScaleSheetLayoutView="100" workbookViewId="0">
      <selection activeCell="A38" sqref="A38:G54"/>
    </sheetView>
  </sheetViews>
  <sheetFormatPr baseColWidth="10" defaultRowHeight="14.25" x14ac:dyDescent="0.2"/>
  <cols>
    <col min="1" max="1" width="15.5703125" style="59" customWidth="1"/>
    <col min="2" max="5" width="11.42578125" style="59"/>
    <col min="6" max="6" width="13.5703125" style="59" customWidth="1"/>
    <col min="7" max="7" width="13.85546875" style="59" customWidth="1"/>
    <col min="8" max="16384" width="11.42578125" style="59"/>
  </cols>
  <sheetData>
    <row r="1" spans="1:7" x14ac:dyDescent="0.2">
      <c r="A1" s="389" t="s">
        <v>58</v>
      </c>
      <c r="B1" s="390"/>
      <c r="C1" s="390"/>
      <c r="D1" s="390"/>
      <c r="E1" s="390"/>
      <c r="F1" s="390"/>
      <c r="G1" s="390"/>
    </row>
    <row r="2" spans="1:7" ht="61.5" customHeight="1" x14ac:dyDescent="0.2">
      <c r="A2" s="394" t="str">
        <f>Renseignements!B36</f>
        <v xml:space="preserve">Demande de renouvellement d'autorisation concernant :    </v>
      </c>
      <c r="B2" s="395"/>
      <c r="C2" s="395"/>
      <c r="D2" s="395"/>
      <c r="E2" s="395"/>
      <c r="F2" s="395"/>
      <c r="G2" s="395"/>
    </row>
    <row r="3" spans="1:7" ht="20.25" customHeight="1" x14ac:dyDescent="0.2">
      <c r="A3" s="63" t="s">
        <v>187</v>
      </c>
      <c r="B3" s="391">
        <f>Renseignements!B19</f>
        <v>0</v>
      </c>
      <c r="C3" s="391"/>
      <c r="D3" s="391"/>
      <c r="E3" s="391"/>
      <c r="F3" s="391"/>
      <c r="G3" s="391"/>
    </row>
    <row r="4" spans="1:7" ht="20.25" customHeight="1" x14ac:dyDescent="0.2">
      <c r="A4" s="63" t="s">
        <v>188</v>
      </c>
      <c r="B4" s="392" t="str">
        <f>Renseignements!B20&amp;" - "&amp;Renseignements!B21&amp;" - "&amp;Renseignements!B22</f>
        <v xml:space="preserve"> -  - </v>
      </c>
      <c r="C4" s="392"/>
      <c r="D4" s="392"/>
      <c r="E4" s="392"/>
      <c r="F4" s="392"/>
      <c r="G4" s="392"/>
    </row>
    <row r="5" spans="1:7" ht="20.25" customHeight="1" x14ac:dyDescent="0.2">
      <c r="A5" s="63" t="s">
        <v>189</v>
      </c>
      <c r="B5" s="64" t="str">
        <f>Renseignements!B10</f>
        <v>M</v>
      </c>
      <c r="C5" s="64" t="s">
        <v>165</v>
      </c>
      <c r="D5" s="393" t="str">
        <f>IF(Renseignements!B12="","",Renseignements!B12)</f>
        <v/>
      </c>
      <c r="E5" s="393"/>
      <c r="F5" s="393"/>
      <c r="G5" s="393"/>
    </row>
    <row r="6" spans="1:7" ht="14.25" customHeight="1" x14ac:dyDescent="0.2">
      <c r="A6" s="413" t="s">
        <v>472</v>
      </c>
      <c r="B6" s="414"/>
      <c r="C6" s="404" t="s">
        <v>773</v>
      </c>
      <c r="D6" s="405"/>
      <c r="E6" s="405"/>
      <c r="F6" s="406"/>
      <c r="G6" s="178">
        <f>Liste!E24</f>
        <v>0</v>
      </c>
    </row>
    <row r="7" spans="1:7" ht="14.25" customHeight="1" x14ac:dyDescent="0.2">
      <c r="A7" s="415"/>
      <c r="B7" s="416"/>
      <c r="C7" s="407" t="s">
        <v>600</v>
      </c>
      <c r="D7" s="408"/>
      <c r="E7" s="408"/>
      <c r="F7" s="409"/>
      <c r="G7" s="178">
        <f>Liste!E23</f>
        <v>0</v>
      </c>
    </row>
    <row r="8" spans="1:7" ht="14.25" customHeight="1" x14ac:dyDescent="0.2">
      <c r="A8" s="415"/>
      <c r="B8" s="416"/>
      <c r="C8" s="410" t="s">
        <v>601</v>
      </c>
      <c r="D8" s="411"/>
      <c r="E8" s="411"/>
      <c r="F8" s="412"/>
      <c r="G8" s="178">
        <f>Liste!E22</f>
        <v>0</v>
      </c>
    </row>
    <row r="9" spans="1:7" ht="14.25" customHeight="1" x14ac:dyDescent="0.2">
      <c r="A9" s="415"/>
      <c r="B9" s="416"/>
      <c r="C9" s="397" t="s">
        <v>282</v>
      </c>
      <c r="D9" s="397"/>
      <c r="E9" s="397"/>
      <c r="F9" s="397"/>
      <c r="G9" s="64">
        <f>Liste!E28</f>
        <v>0</v>
      </c>
    </row>
    <row r="10" spans="1:7" x14ac:dyDescent="0.2">
      <c r="A10" s="415"/>
      <c r="B10" s="416"/>
      <c r="C10" s="398" t="s">
        <v>283</v>
      </c>
      <c r="D10" s="398"/>
      <c r="E10" s="398"/>
      <c r="F10" s="398"/>
      <c r="G10" s="64">
        <f>Liste!E25</f>
        <v>0</v>
      </c>
    </row>
    <row r="11" spans="1:7" x14ac:dyDescent="0.2">
      <c r="A11" s="415"/>
      <c r="B11" s="416"/>
      <c r="C11" s="399" t="s">
        <v>284</v>
      </c>
      <c r="D11" s="399"/>
      <c r="E11" s="399"/>
      <c r="F11" s="399"/>
      <c r="G11" s="64">
        <f>Liste!E26</f>
        <v>0</v>
      </c>
    </row>
    <row r="12" spans="1:7" x14ac:dyDescent="0.2">
      <c r="A12" s="417"/>
      <c r="B12" s="418"/>
      <c r="C12" s="392" t="s">
        <v>239</v>
      </c>
      <c r="D12" s="392"/>
      <c r="E12" s="392"/>
      <c r="F12" s="392"/>
      <c r="G12" s="64">
        <f>Liste!E27</f>
        <v>0</v>
      </c>
    </row>
    <row r="13" spans="1:7" ht="10.5" customHeight="1" x14ac:dyDescent="0.2">
      <c r="A13" s="401"/>
      <c r="B13" s="402"/>
      <c r="C13" s="402"/>
      <c r="D13" s="402"/>
      <c r="E13" s="402"/>
      <c r="F13" s="402"/>
      <c r="G13" s="403"/>
    </row>
    <row r="14" spans="1:7" ht="14.25" customHeight="1" x14ac:dyDescent="0.2">
      <c r="A14" s="419" t="s">
        <v>473</v>
      </c>
      <c r="B14" s="414"/>
      <c r="C14" s="404" t="s">
        <v>773</v>
      </c>
      <c r="D14" s="405"/>
      <c r="E14" s="405"/>
      <c r="F14" s="406"/>
      <c r="G14" s="178">
        <f>Liste!F24</f>
        <v>0</v>
      </c>
    </row>
    <row r="15" spans="1:7" ht="14.25" customHeight="1" x14ac:dyDescent="0.2">
      <c r="A15" s="415"/>
      <c r="B15" s="416"/>
      <c r="C15" s="407" t="s">
        <v>600</v>
      </c>
      <c r="D15" s="408"/>
      <c r="E15" s="408"/>
      <c r="F15" s="409"/>
      <c r="G15" s="178">
        <f>Liste!F23</f>
        <v>0</v>
      </c>
    </row>
    <row r="16" spans="1:7" ht="14.25" customHeight="1" x14ac:dyDescent="0.2">
      <c r="A16" s="415"/>
      <c r="B16" s="416"/>
      <c r="C16" s="410" t="s">
        <v>601</v>
      </c>
      <c r="D16" s="411"/>
      <c r="E16" s="411"/>
      <c r="F16" s="412"/>
      <c r="G16" s="178">
        <f>Liste!F22</f>
        <v>0</v>
      </c>
    </row>
    <row r="17" spans="1:7" ht="14.25" customHeight="1" x14ac:dyDescent="0.2">
      <c r="A17" s="415"/>
      <c r="B17" s="416"/>
      <c r="C17" s="397" t="s">
        <v>282</v>
      </c>
      <c r="D17" s="397"/>
      <c r="E17" s="397"/>
      <c r="F17" s="397"/>
      <c r="G17" s="64">
        <f>Liste!F28</f>
        <v>0</v>
      </c>
    </row>
    <row r="18" spans="1:7" x14ac:dyDescent="0.2">
      <c r="A18" s="415"/>
      <c r="B18" s="416"/>
      <c r="C18" s="398" t="s">
        <v>283</v>
      </c>
      <c r="D18" s="398"/>
      <c r="E18" s="398"/>
      <c r="F18" s="398"/>
      <c r="G18" s="64">
        <f>Liste!F25</f>
        <v>0</v>
      </c>
    </row>
    <row r="19" spans="1:7" x14ac:dyDescent="0.2">
      <c r="A19" s="415"/>
      <c r="B19" s="416"/>
      <c r="C19" s="399" t="s">
        <v>284</v>
      </c>
      <c r="D19" s="399"/>
      <c r="E19" s="399"/>
      <c r="F19" s="399"/>
      <c r="G19" s="64">
        <f>Liste!F26</f>
        <v>0</v>
      </c>
    </row>
    <row r="20" spans="1:7" x14ac:dyDescent="0.2">
      <c r="A20" s="417"/>
      <c r="B20" s="418"/>
      <c r="C20" s="392" t="s">
        <v>239</v>
      </c>
      <c r="D20" s="392"/>
      <c r="E20" s="392"/>
      <c r="F20" s="392"/>
      <c r="G20" s="64">
        <f>Liste!F27</f>
        <v>0</v>
      </c>
    </row>
    <row r="21" spans="1:7" ht="10.5" customHeight="1" x14ac:dyDescent="0.2">
      <c r="A21" s="401"/>
      <c r="B21" s="402"/>
      <c r="C21" s="402"/>
      <c r="D21" s="402"/>
      <c r="E21" s="402"/>
      <c r="F21" s="402"/>
      <c r="G21" s="403"/>
    </row>
    <row r="22" spans="1:7" ht="14.25" customHeight="1" x14ac:dyDescent="0.2">
      <c r="A22" s="426" t="s">
        <v>534</v>
      </c>
      <c r="B22" s="414"/>
      <c r="C22" s="404" t="s">
        <v>773</v>
      </c>
      <c r="D22" s="405"/>
      <c r="E22" s="405"/>
      <c r="F22" s="406"/>
      <c r="G22" s="178">
        <f>Liste!G24</f>
        <v>0</v>
      </c>
    </row>
    <row r="23" spans="1:7" ht="14.25" customHeight="1" x14ac:dyDescent="0.2">
      <c r="A23" s="415"/>
      <c r="B23" s="416"/>
      <c r="C23" s="407" t="s">
        <v>600</v>
      </c>
      <c r="D23" s="408"/>
      <c r="E23" s="408"/>
      <c r="F23" s="409"/>
      <c r="G23" s="178">
        <f>Liste!G23</f>
        <v>0</v>
      </c>
    </row>
    <row r="24" spans="1:7" ht="14.25" customHeight="1" x14ac:dyDescent="0.2">
      <c r="A24" s="415"/>
      <c r="B24" s="416"/>
      <c r="C24" s="410" t="s">
        <v>601</v>
      </c>
      <c r="D24" s="411"/>
      <c r="E24" s="411"/>
      <c r="F24" s="412"/>
      <c r="G24" s="178">
        <f>Liste!G22</f>
        <v>0</v>
      </c>
    </row>
    <row r="25" spans="1:7" ht="14.25" customHeight="1" x14ac:dyDescent="0.2">
      <c r="A25" s="415"/>
      <c r="B25" s="416"/>
      <c r="C25" s="397" t="s">
        <v>282</v>
      </c>
      <c r="D25" s="397"/>
      <c r="E25" s="397"/>
      <c r="F25" s="397"/>
      <c r="G25" s="64">
        <f>Liste!G28</f>
        <v>0</v>
      </c>
    </row>
    <row r="26" spans="1:7" x14ac:dyDescent="0.2">
      <c r="A26" s="415"/>
      <c r="B26" s="416"/>
      <c r="C26" s="398" t="s">
        <v>283</v>
      </c>
      <c r="D26" s="398"/>
      <c r="E26" s="398"/>
      <c r="F26" s="398"/>
      <c r="G26" s="64">
        <f>Liste!G25</f>
        <v>0</v>
      </c>
    </row>
    <row r="27" spans="1:7" x14ac:dyDescent="0.2">
      <c r="A27" s="415"/>
      <c r="B27" s="416"/>
      <c r="C27" s="399" t="s">
        <v>284</v>
      </c>
      <c r="D27" s="399"/>
      <c r="E27" s="399"/>
      <c r="F27" s="399"/>
      <c r="G27" s="64">
        <f>Liste!G26</f>
        <v>0</v>
      </c>
    </row>
    <row r="28" spans="1:7" x14ac:dyDescent="0.2">
      <c r="A28" s="417"/>
      <c r="B28" s="418"/>
      <c r="C28" s="392" t="s">
        <v>239</v>
      </c>
      <c r="D28" s="392"/>
      <c r="E28" s="392"/>
      <c r="F28" s="392"/>
      <c r="G28" s="64">
        <f>Liste!G27</f>
        <v>0</v>
      </c>
    </row>
    <row r="29" spans="1:7" x14ac:dyDescent="0.2">
      <c r="A29" s="137"/>
      <c r="B29" s="137"/>
      <c r="C29" s="137"/>
      <c r="D29" s="137"/>
      <c r="E29" s="137"/>
      <c r="F29" s="137"/>
      <c r="G29" s="65"/>
    </row>
    <row r="30" spans="1:7" ht="14.25" customHeight="1" x14ac:dyDescent="0.2">
      <c r="A30" s="420" t="s">
        <v>602</v>
      </c>
      <c r="B30" s="421"/>
      <c r="C30" s="404" t="s">
        <v>773</v>
      </c>
      <c r="D30" s="405"/>
      <c r="E30" s="405"/>
      <c r="F30" s="406"/>
      <c r="G30" s="178">
        <f>Liste!H24</f>
        <v>0</v>
      </c>
    </row>
    <row r="31" spans="1:7" ht="14.25" customHeight="1" x14ac:dyDescent="0.2">
      <c r="A31" s="422"/>
      <c r="B31" s="423"/>
      <c r="C31" s="407" t="s">
        <v>600</v>
      </c>
      <c r="D31" s="408"/>
      <c r="E31" s="408"/>
      <c r="F31" s="409"/>
      <c r="G31" s="178">
        <f>Liste!H23</f>
        <v>0</v>
      </c>
    </row>
    <row r="32" spans="1:7" ht="14.25" customHeight="1" x14ac:dyDescent="0.2">
      <c r="A32" s="422"/>
      <c r="B32" s="423"/>
      <c r="C32" s="410" t="s">
        <v>601</v>
      </c>
      <c r="D32" s="411"/>
      <c r="E32" s="411"/>
      <c r="F32" s="412"/>
      <c r="G32" s="178">
        <f>Liste!H22</f>
        <v>0</v>
      </c>
    </row>
    <row r="33" spans="1:7" ht="14.25" customHeight="1" x14ac:dyDescent="0.2">
      <c r="A33" s="422"/>
      <c r="B33" s="423"/>
      <c r="C33" s="397" t="s">
        <v>282</v>
      </c>
      <c r="D33" s="397"/>
      <c r="E33" s="397"/>
      <c r="F33" s="397"/>
      <c r="G33" s="64">
        <f>Liste!H28</f>
        <v>0</v>
      </c>
    </row>
    <row r="34" spans="1:7" x14ac:dyDescent="0.2">
      <c r="A34" s="422"/>
      <c r="B34" s="423"/>
      <c r="C34" s="398" t="s">
        <v>283</v>
      </c>
      <c r="D34" s="398"/>
      <c r="E34" s="398"/>
      <c r="F34" s="398"/>
      <c r="G34" s="64">
        <f>Liste!H25</f>
        <v>0</v>
      </c>
    </row>
    <row r="35" spans="1:7" x14ac:dyDescent="0.2">
      <c r="A35" s="422"/>
      <c r="B35" s="423"/>
      <c r="C35" s="399" t="s">
        <v>284</v>
      </c>
      <c r="D35" s="399"/>
      <c r="E35" s="399"/>
      <c r="F35" s="399"/>
      <c r="G35" s="64">
        <f>Liste!H26</f>
        <v>0</v>
      </c>
    </row>
    <row r="36" spans="1:7" x14ac:dyDescent="0.2">
      <c r="A36" s="424"/>
      <c r="B36" s="425"/>
      <c r="C36" s="392" t="s">
        <v>239</v>
      </c>
      <c r="D36" s="392"/>
      <c r="E36" s="392"/>
      <c r="F36" s="392"/>
      <c r="G36" s="64">
        <f>Liste!H27</f>
        <v>0</v>
      </c>
    </row>
    <row r="37" spans="1:7" x14ac:dyDescent="0.2">
      <c r="B37" s="61"/>
      <c r="C37" s="61"/>
      <c r="D37" s="61"/>
      <c r="E37" s="61"/>
      <c r="F37" s="61"/>
      <c r="G37" s="65"/>
    </row>
    <row r="38" spans="1:7" x14ac:dyDescent="0.2">
      <c r="A38" s="220" t="s">
        <v>190</v>
      </c>
      <c r="B38" s="220"/>
      <c r="C38" s="255"/>
      <c r="D38" s="256"/>
      <c r="E38" s="256"/>
      <c r="F38" s="256"/>
      <c r="G38" s="257"/>
    </row>
    <row r="39" spans="1:7" x14ac:dyDescent="0.2">
      <c r="A39" s="220"/>
      <c r="B39" s="220"/>
      <c r="C39" s="255"/>
      <c r="D39" s="256"/>
      <c r="E39" s="256"/>
      <c r="F39" s="256"/>
      <c r="G39" s="257"/>
    </row>
    <row r="40" spans="1:7" x14ac:dyDescent="0.2">
      <c r="A40" s="220"/>
      <c r="B40" s="220"/>
      <c r="C40" s="255"/>
      <c r="D40" s="256"/>
      <c r="E40" s="256"/>
      <c r="F40" s="256"/>
      <c r="G40" s="257"/>
    </row>
    <row r="41" spans="1:7" x14ac:dyDescent="0.2">
      <c r="A41" s="220"/>
      <c r="B41" s="220"/>
      <c r="C41" s="255"/>
      <c r="D41" s="256"/>
      <c r="E41" s="256"/>
      <c r="F41" s="256"/>
      <c r="G41" s="257"/>
    </row>
    <row r="42" spans="1:7" x14ac:dyDescent="0.2">
      <c r="A42" s="220"/>
      <c r="B42" s="220"/>
      <c r="C42" s="255"/>
      <c r="D42" s="256"/>
      <c r="E42" s="256"/>
      <c r="F42" s="256"/>
      <c r="G42" s="257"/>
    </row>
    <row r="43" spans="1:7" x14ac:dyDescent="0.2">
      <c r="A43" s="220"/>
      <c r="B43" s="220"/>
      <c r="C43" s="255"/>
      <c r="D43" s="256"/>
      <c r="E43" s="256"/>
      <c r="F43" s="256"/>
      <c r="G43" s="257"/>
    </row>
    <row r="44" spans="1:7" x14ac:dyDescent="0.2">
      <c r="A44" s="220"/>
      <c r="B44" s="220"/>
      <c r="C44" s="255"/>
      <c r="D44" s="256"/>
      <c r="E44" s="256"/>
      <c r="F44" s="256"/>
      <c r="G44" s="257"/>
    </row>
    <row r="45" spans="1:7" x14ac:dyDescent="0.2">
      <c r="A45" s="220"/>
      <c r="B45" s="220"/>
      <c r="C45" s="255"/>
      <c r="D45" s="256"/>
      <c r="E45" s="256"/>
      <c r="F45" s="256"/>
      <c r="G45" s="257"/>
    </row>
    <row r="46" spans="1:7" x14ac:dyDescent="0.2">
      <c r="A46" s="220"/>
      <c r="B46" s="220"/>
      <c r="C46" s="255"/>
      <c r="D46" s="256"/>
      <c r="E46" s="256"/>
      <c r="F46" s="256"/>
      <c r="G46" s="257"/>
    </row>
    <row r="47" spans="1:7" x14ac:dyDescent="0.2">
      <c r="A47" s="220"/>
      <c r="B47" s="220"/>
      <c r="C47" s="255"/>
      <c r="D47" s="256"/>
      <c r="E47" s="256"/>
      <c r="F47" s="256"/>
      <c r="G47" s="257"/>
    </row>
    <row r="48" spans="1:7" x14ac:dyDescent="0.2">
      <c r="A48" s="220"/>
      <c r="B48" s="220"/>
      <c r="C48" s="255"/>
      <c r="D48" s="256"/>
      <c r="E48" s="256"/>
      <c r="F48" s="256"/>
      <c r="G48" s="257"/>
    </row>
    <row r="49" spans="1:7" x14ac:dyDescent="0.2">
      <c r="A49" s="220"/>
      <c r="B49" s="220"/>
      <c r="C49" s="255"/>
      <c r="D49" s="256"/>
      <c r="E49" s="256"/>
      <c r="F49" s="256"/>
      <c r="G49" s="257"/>
    </row>
    <row r="50" spans="1:7" x14ac:dyDescent="0.2">
      <c r="A50" s="220"/>
      <c r="B50" s="220"/>
      <c r="C50" s="255"/>
      <c r="D50" s="256"/>
      <c r="E50" s="256"/>
      <c r="F50" s="256"/>
      <c r="G50" s="257"/>
    </row>
    <row r="51" spans="1:7" x14ac:dyDescent="0.2">
      <c r="A51" s="220"/>
      <c r="B51" s="220"/>
      <c r="C51" s="255"/>
      <c r="D51" s="256"/>
      <c r="E51" s="256"/>
      <c r="F51" s="256"/>
      <c r="G51" s="257"/>
    </row>
    <row r="52" spans="1:7" x14ac:dyDescent="0.2">
      <c r="A52" s="220"/>
      <c r="B52" s="220"/>
      <c r="C52" s="255"/>
      <c r="D52" s="256"/>
      <c r="E52" s="256"/>
      <c r="F52" s="256"/>
      <c r="G52" s="257"/>
    </row>
    <row r="53" spans="1:7" x14ac:dyDescent="0.2">
      <c r="A53" s="220"/>
      <c r="B53" s="220"/>
      <c r="C53" s="255"/>
      <c r="D53" s="256"/>
      <c r="E53" s="256"/>
      <c r="F53" s="256"/>
      <c r="G53" s="257"/>
    </row>
    <row r="54" spans="1:7" x14ac:dyDescent="0.2">
      <c r="A54" s="220"/>
      <c r="B54" s="220"/>
      <c r="C54" s="255"/>
      <c r="D54" s="256"/>
      <c r="E54" s="256"/>
      <c r="F54" s="256"/>
      <c r="G54" s="257"/>
    </row>
    <row r="55" spans="1:7" x14ac:dyDescent="0.2">
      <c r="A55" s="72" t="s">
        <v>207</v>
      </c>
      <c r="B55" s="400"/>
      <c r="C55" s="400"/>
      <c r="D55" s="400"/>
      <c r="E55" s="400"/>
    </row>
    <row r="56" spans="1:7" x14ac:dyDescent="0.2">
      <c r="A56" s="396" t="str">
        <f>IF(Renseignements!B15="","Le pharmacien inspecteur de santé publique","Les pharmaciens inspecteurs de santé publique")</f>
        <v>Le pharmacien inspecteur de santé publique</v>
      </c>
      <c r="B56" s="396"/>
      <c r="C56" s="396"/>
      <c r="D56" s="396"/>
      <c r="E56" s="396"/>
      <c r="F56" s="396"/>
      <c r="G56" s="396"/>
    </row>
    <row r="57" spans="1:7" ht="21" customHeight="1" x14ac:dyDescent="0.2"/>
    <row r="58" spans="1:7" ht="20.25" customHeight="1" x14ac:dyDescent="0.2">
      <c r="A58" s="60"/>
    </row>
    <row r="59" spans="1:7" ht="20.25" customHeight="1" x14ac:dyDescent="0.2">
      <c r="A59" s="60"/>
    </row>
    <row r="60" spans="1:7" ht="24" customHeight="1" x14ac:dyDescent="0.2">
      <c r="A60" s="396" t="str">
        <f>Renseignements!B13&amp;" - "&amp;Renseignements!B15</f>
        <v xml:space="preserve"> - </v>
      </c>
      <c r="B60" s="396"/>
      <c r="C60" s="396"/>
      <c r="D60" s="396"/>
      <c r="E60" s="396"/>
      <c r="F60" s="396"/>
      <c r="G60" s="396"/>
    </row>
    <row r="62" spans="1:7" x14ac:dyDescent="0.2">
      <c r="A62" s="59" t="s">
        <v>604</v>
      </c>
    </row>
    <row r="64" spans="1:7" x14ac:dyDescent="0.2">
      <c r="A64" s="387" t="s">
        <v>605</v>
      </c>
      <c r="B64" s="388"/>
      <c r="C64" s="388"/>
      <c r="D64" s="388"/>
      <c r="E64" s="388"/>
      <c r="F64" s="388"/>
      <c r="G64" s="388"/>
    </row>
    <row r="65" spans="1:7" x14ac:dyDescent="0.2">
      <c r="A65" s="388"/>
      <c r="B65" s="388"/>
      <c r="C65" s="388"/>
      <c r="D65" s="388"/>
      <c r="E65" s="388"/>
      <c r="F65" s="388"/>
      <c r="G65" s="388"/>
    </row>
    <row r="66" spans="1:7" x14ac:dyDescent="0.2">
      <c r="A66" s="388"/>
      <c r="B66" s="388"/>
      <c r="C66" s="388"/>
      <c r="D66" s="388"/>
      <c r="E66" s="388"/>
      <c r="F66" s="388"/>
      <c r="G66" s="388"/>
    </row>
    <row r="67" spans="1:7" x14ac:dyDescent="0.2">
      <c r="A67" s="388"/>
      <c r="B67" s="388"/>
      <c r="C67" s="388"/>
      <c r="D67" s="388"/>
      <c r="E67" s="388"/>
      <c r="F67" s="388"/>
      <c r="G67" s="388"/>
    </row>
    <row r="68" spans="1:7" x14ac:dyDescent="0.2">
      <c r="A68" s="388"/>
      <c r="B68" s="388"/>
      <c r="C68" s="388"/>
      <c r="D68" s="388"/>
      <c r="E68" s="388"/>
      <c r="F68" s="388"/>
      <c r="G68" s="388"/>
    </row>
    <row r="69" spans="1:7" x14ac:dyDescent="0.2">
      <c r="A69" s="388"/>
      <c r="B69" s="388"/>
      <c r="C69" s="388"/>
      <c r="D69" s="388"/>
      <c r="E69" s="388"/>
      <c r="F69" s="388"/>
      <c r="G69" s="388"/>
    </row>
    <row r="70" spans="1:7" x14ac:dyDescent="0.2">
      <c r="A70" s="388"/>
      <c r="B70" s="388"/>
      <c r="C70" s="388"/>
      <c r="D70" s="388"/>
      <c r="E70" s="388"/>
      <c r="F70" s="388"/>
      <c r="G70" s="388"/>
    </row>
    <row r="71" spans="1:7" x14ac:dyDescent="0.2">
      <c r="A71" s="388"/>
      <c r="B71" s="388"/>
      <c r="C71" s="388"/>
      <c r="D71" s="388"/>
      <c r="E71" s="388"/>
      <c r="F71" s="388"/>
      <c r="G71" s="388"/>
    </row>
    <row r="72" spans="1:7" x14ac:dyDescent="0.2">
      <c r="A72" s="388"/>
      <c r="B72" s="388"/>
      <c r="C72" s="388"/>
      <c r="D72" s="388"/>
      <c r="E72" s="388"/>
      <c r="F72" s="388"/>
      <c r="G72" s="388"/>
    </row>
  </sheetData>
  <sheetProtection sheet="1" objects="1" scenarios="1" formatRows="0" selectLockedCells="1"/>
  <mergeCells count="43">
    <mergeCell ref="C31:F31"/>
    <mergeCell ref="C32:F32"/>
    <mergeCell ref="C33:F33"/>
    <mergeCell ref="C34:F34"/>
    <mergeCell ref="C35:F35"/>
    <mergeCell ref="C27:F27"/>
    <mergeCell ref="C36:F36"/>
    <mergeCell ref="C23:F23"/>
    <mergeCell ref="C24:F24"/>
    <mergeCell ref="A6:B12"/>
    <mergeCell ref="A14:B20"/>
    <mergeCell ref="C30:F30"/>
    <mergeCell ref="A30:B36"/>
    <mergeCell ref="A22:B28"/>
    <mergeCell ref="C28:F28"/>
    <mergeCell ref="C6:F6"/>
    <mergeCell ref="C7:F7"/>
    <mergeCell ref="C8:F8"/>
    <mergeCell ref="C14:F14"/>
    <mergeCell ref="C15:F15"/>
    <mergeCell ref="C16:F16"/>
    <mergeCell ref="C20:F20"/>
    <mergeCell ref="A13:G13"/>
    <mergeCell ref="A21:G21"/>
    <mergeCell ref="C25:F25"/>
    <mergeCell ref="C26:F26"/>
    <mergeCell ref="C22:F22"/>
    <mergeCell ref="A64:G72"/>
    <mergeCell ref="A1:G1"/>
    <mergeCell ref="B3:G3"/>
    <mergeCell ref="B4:G4"/>
    <mergeCell ref="D5:G5"/>
    <mergeCell ref="A2:G2"/>
    <mergeCell ref="A56:G56"/>
    <mergeCell ref="A60:G60"/>
    <mergeCell ref="C9:F9"/>
    <mergeCell ref="C10:F10"/>
    <mergeCell ref="C11:F11"/>
    <mergeCell ref="C12:F12"/>
    <mergeCell ref="B55:E55"/>
    <mergeCell ref="C17:F17"/>
    <mergeCell ref="C18:F18"/>
    <mergeCell ref="C19:F19"/>
  </mergeCells>
  <phoneticPr fontId="21" type="noConversion"/>
  <conditionalFormatting sqref="G6">
    <cfRule type="expression" dxfId="52" priority="2">
      <formula>$G6&gt;0</formula>
    </cfRule>
  </conditionalFormatting>
  <conditionalFormatting sqref="G30:G32 G22:G24 G14:G16 G7:G8">
    <cfRule type="expression" dxfId="51" priority="1">
      <formula>$G7&gt;0</formula>
    </cfRule>
  </conditionalFormatting>
  <pageMargins left="0.61" right="0.62" top="0.984251969" bottom="1.29" header="0.4921259845" footer="0.4921259845"/>
  <pageSetup paperSize="9" scale="93" orientation="portrait" r:id="rId1"/>
  <headerFooter alignWithMargins="0">
    <oddHeader>&amp;R&amp;F</oddHeader>
    <oddFooter>&amp;C&amp;8FR/PUI/709 - Version 5
Applicable le : 1 juin 2010&amp;R&amp;8Page &amp;P sur &amp;N</oddFooter>
  </headerFooter>
  <rowBreaks count="1" manualBreakCount="1">
    <brk id="36" max="6" man="1"/>
  </rowBreaks>
  <drawing r:id="rId2"/>
  <legacyDrawing r:id="rId3"/>
  <oleObjects>
    <mc:AlternateContent xmlns:mc="http://schemas.openxmlformats.org/markup-compatibility/2006">
      <mc:Choice Requires="x14">
        <oleObject progId="Word.Document.12" shapeId="27649" r:id="rId4">
          <objectPr locked="0" defaultSize="0" r:id="rId5">
            <anchor moveWithCells="1" sizeWithCells="1">
              <from>
                <xdr:col>0</xdr:col>
                <xdr:colOff>209550</xdr:colOff>
                <xdr:row>38</xdr:row>
                <xdr:rowOff>47625</xdr:rowOff>
              </from>
              <to>
                <xdr:col>6</xdr:col>
                <xdr:colOff>609600</xdr:colOff>
                <xdr:row>52</xdr:row>
                <xdr:rowOff>152400</xdr:rowOff>
              </to>
            </anchor>
          </objectPr>
        </oleObject>
      </mc:Choice>
      <mc:Fallback>
        <oleObject progId="Word.Document.12" shapeId="276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23</vt:i4>
      </vt:variant>
    </vt:vector>
  </HeadingPairs>
  <TitlesOfParts>
    <vt:vector size="34" baseType="lpstr">
      <vt:lpstr>Liste</vt:lpstr>
      <vt:lpstr>Lisez-moi</vt:lpstr>
      <vt:lpstr>Renseignements</vt:lpstr>
      <vt:lpstr>Grille générale</vt:lpstr>
      <vt:lpstr>activités optionnelles</vt:lpstr>
      <vt:lpstr>Prép. stériles</vt:lpstr>
      <vt:lpstr>Subst. dangereuses</vt:lpstr>
      <vt:lpstr>Med exp</vt:lpstr>
      <vt:lpstr>Conclusions intermédiaires</vt:lpstr>
      <vt:lpstr>Réponses</vt:lpstr>
      <vt:lpstr>Conclusions finales </vt:lpstr>
      <vt:lpstr>'activités optionnelles'!Impression_des_titres</vt:lpstr>
      <vt:lpstr>'Grille générale'!Impression_des_titres</vt:lpstr>
      <vt:lpstr>'Med exp'!Impression_des_titres</vt:lpstr>
      <vt:lpstr>Réponses!Impression_des_titres</vt:lpstr>
      <vt:lpstr>Initiales</vt:lpstr>
      <vt:lpstr>Inspecteur</vt:lpstr>
      <vt:lpstr>liste3</vt:lpstr>
      <vt:lpstr>Logiciel</vt:lpstr>
      <vt:lpstr>Mail</vt:lpstr>
      <vt:lpstr>Presence</vt:lpstr>
      <vt:lpstr>Qualification</vt:lpstr>
      <vt:lpstr>Sexe</vt:lpstr>
      <vt:lpstr>sexebis</vt:lpstr>
      <vt:lpstr>telephone</vt:lpstr>
      <vt:lpstr>Téléphone</vt:lpstr>
      <vt:lpstr>'activités optionnelles'!Zone_d_impression</vt:lpstr>
      <vt:lpstr>'Conclusions finales '!Zone_d_impression</vt:lpstr>
      <vt:lpstr>'Conclusions intermédiaires'!Zone_d_impression</vt:lpstr>
      <vt:lpstr>'Grille générale'!Zone_d_impression</vt:lpstr>
      <vt:lpstr>'Med exp'!Zone_d_impression</vt:lpstr>
      <vt:lpstr>'Prép. stériles'!Zone_d_impression</vt:lpstr>
      <vt:lpstr>Renseignements!Zone_d_impression</vt:lpstr>
      <vt:lpstr>Réponses!Zone_d_impression</vt:lpstr>
    </vt:vector>
  </TitlesOfParts>
  <Company>cromi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CONSTANTIN Pierre</dc:creator>
  <cp:lastModifiedBy>*</cp:lastModifiedBy>
  <cp:lastPrinted>2018-04-19T07:23:24Z</cp:lastPrinted>
  <dcterms:created xsi:type="dcterms:W3CDTF">2003-02-03T14:32:36Z</dcterms:created>
  <dcterms:modified xsi:type="dcterms:W3CDTF">2019-12-20T13:02:05Z</dcterms:modified>
</cp:coreProperties>
</file>