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8780" windowHeight="11895" tabRatio="800" activeTab="0"/>
  </bookViews>
  <sheets>
    <sheet name="Mode d'emploi" sheetId="1" r:id="rId1"/>
    <sheet name="Informations" sheetId="2" r:id="rId2"/>
    <sheet name="Prescription" sheetId="3" r:id="rId3"/>
    <sheet name="Stockage" sheetId="4" r:id="rId4"/>
    <sheet name="Préparation" sheetId="5" r:id="rId5"/>
    <sheet name="distribution administration" sheetId="6" r:id="rId6"/>
    <sheet name="Coordination" sheetId="7" r:id="rId7"/>
    <sheet name="Formation Information" sheetId="8" r:id="rId8"/>
    <sheet name="Résultats" sheetId="9" r:id="rId9"/>
  </sheets>
  <definedNames>
    <definedName name="_xlnm._FilterDatabase" localSheetId="6" hidden="1">'Coordination'!$L$4:$O$10</definedName>
    <definedName name="_xlnm._FilterDatabase" localSheetId="5" hidden="1">'distribution administration'!$L$4:$O$18</definedName>
    <definedName name="_xlnm._FilterDatabase" localSheetId="7" hidden="1">'Formation Information'!$L$4:$O$10</definedName>
    <definedName name="_xlnm._FilterDatabase" localSheetId="4" hidden="1">'Préparation'!$L$4:$O$13</definedName>
    <definedName name="_xlnm._FilterDatabase" localSheetId="2" hidden="1">'Prescription'!$L$4:$O$21</definedName>
    <definedName name="_xlnm._FilterDatabase" localSheetId="3" hidden="1">'Stockage'!$L$4:$O$16</definedName>
    <definedName name="_xlnm.Print_Titles" localSheetId="6">'Coordination'!$A:$A,'Coordination'!$1:$4</definedName>
    <definedName name="_xlnm.Print_Titles" localSheetId="5">'distribution administration'!$A:$A,'distribution administration'!$1:$4</definedName>
    <definedName name="_xlnm.Print_Titles" localSheetId="7">'Formation Information'!$A:$A,'Formation Information'!$1:$4</definedName>
    <definedName name="_xlnm.Print_Titles" localSheetId="4">'Préparation'!$A:$A,'Préparation'!$1:$4</definedName>
    <definedName name="_xlnm.Print_Titles" localSheetId="2">'Prescription'!$A:$A,'Prescription'!$1:$4</definedName>
    <definedName name="_xlnm.Print_Titles" localSheetId="3">'Stockage'!$A:$A,'Stockage'!$1:$4</definedName>
    <definedName name="_xlnm.Print_Area" localSheetId="6">'Coordination'!$A$1:$E$10</definedName>
    <definedName name="_xlnm.Print_Area" localSheetId="5">'distribution administration'!$A$1:$E$18</definedName>
    <definedName name="_xlnm.Print_Area" localSheetId="7">'Formation Information'!$A$1:$E$10</definedName>
    <definedName name="_xlnm.Print_Area" localSheetId="4">'Préparation'!$A$1:$E$13</definedName>
    <definedName name="_xlnm.Print_Area" localSheetId="2">'Prescription'!$A$1:$E$21</definedName>
    <definedName name="_xlnm.Print_Area" localSheetId="8">'Résultats'!$A$1:$H$62</definedName>
    <definedName name="_xlnm.Print_Area" localSheetId="3">'Stockage'!$A$1:$E$16</definedName>
  </definedNames>
  <calcPr fullCalcOnLoad="1"/>
</workbook>
</file>

<file path=xl/sharedStrings.xml><?xml version="1.0" encoding="utf-8"?>
<sst xmlns="http://schemas.openxmlformats.org/spreadsheetml/2006/main" count="417" uniqueCount="155">
  <si>
    <t>N°</t>
  </si>
  <si>
    <t>Critère</t>
  </si>
  <si>
    <t>Cotation</t>
  </si>
  <si>
    <t>Commentaires</t>
  </si>
  <si>
    <t xml:space="preserve">Une informatisation existe au sein de l'établissement :
</t>
  </si>
  <si>
    <t>Les prescriptions orales sont régularisées dans les 72 heures</t>
  </si>
  <si>
    <t>Si le résident /usager est autonome, sa capacité à gerrer son traitement fait l'objet d'une concertation avec la structure formalisée dans le projet personalisé ou  d'accompagnement</t>
  </si>
  <si>
    <t>Le résident  / usager autonome est encouragé à signaler au personnel soignant toute   automédication</t>
  </si>
  <si>
    <t>Score</t>
  </si>
  <si>
    <r>
      <t xml:space="preserve">Une liste de médicaments à prescrire préférentiellement est définie
</t>
    </r>
    <r>
      <rPr>
        <i/>
        <sz val="12"/>
        <color indexed="62"/>
        <rFont val="Arial"/>
        <family val="2"/>
      </rPr>
      <t>Le fait d'avoir une liste préférentielle permet de limiter le risque de mésusage des médicaments par les soignants</t>
    </r>
  </si>
  <si>
    <r>
      <t xml:space="preserve">Cette liste est connue des prescripteurs
</t>
    </r>
    <r>
      <rPr>
        <i/>
        <sz val="12"/>
        <color indexed="62"/>
        <rFont val="Arial"/>
        <family val="2"/>
      </rPr>
      <t>Connue = Commune et à disposition des prescripteurs</t>
    </r>
  </si>
  <si>
    <r>
      <t xml:space="preserve">La liste des médicaments dont la forme pharmaceutique est modifiable est à disposition des ptofessionnels (écrasable, sécable, gélule ouvrable...)
</t>
    </r>
    <r>
      <rPr>
        <i/>
        <sz val="12"/>
        <color indexed="62"/>
        <rFont val="Arial"/>
        <family val="2"/>
      </rPr>
      <t>A titre indicatif, une liste non opposable est disponible sur l'ADIPH, Omedit haute normandie, Omedit Poitou Charentes</t>
    </r>
  </si>
  <si>
    <r>
      <t xml:space="preserve">Les prescriptions sont conformes à la réglementation
</t>
    </r>
    <r>
      <rPr>
        <i/>
        <sz val="12"/>
        <color indexed="62"/>
        <rFont val="Arial"/>
        <family val="2"/>
      </rPr>
      <t>Une prescription est conforme si elle comprend :  Nom , prénom, sexe et date de naissance du résident  / usager, Date de  prescription, Nom  et signature du prescripteur ,  dénomination , posologie, durée de traitement et voie d'administration des médicaments, poids et taille si nécessaire</t>
    </r>
  </si>
  <si>
    <r>
      <t xml:space="preserve">Les prescriptions ne font pas l'objet de retranscription
</t>
    </r>
    <r>
      <rPr>
        <i/>
        <sz val="12"/>
        <color indexed="62"/>
        <rFont val="Arial"/>
        <family val="2"/>
      </rPr>
      <t>Toute retranscription d'une prescription est source d'erreur</t>
    </r>
  </si>
  <si>
    <t>Prescription</t>
  </si>
  <si>
    <r>
      <t>les modalités de transmission  des modifications de traitement sont définies</t>
    </r>
    <r>
      <rPr>
        <i/>
        <sz val="12"/>
        <color indexed="62"/>
        <rFont val="Arial"/>
        <family val="2"/>
      </rPr>
      <t xml:space="preserve"> </t>
    </r>
  </si>
  <si>
    <t>T 0</t>
  </si>
  <si>
    <t>T 1</t>
  </si>
  <si>
    <t>T 2</t>
  </si>
  <si>
    <t>Il existe une armoire ou un local à pharmacie à accès contrôlé (clé, digicode…)</t>
  </si>
  <si>
    <t>L'établissement est organisé pour sécuriser le circuit du médicament chez les résidents autonomes qui gèrent eux-mêmes leur traitement.
Évaluation dans le contrat de séjour, règlement intérieur…</t>
  </si>
  <si>
    <t>Les médicaments restant à l'issue d'un traitement sont rendus à la pharmacie ou à la famille du résident / usager</t>
  </si>
  <si>
    <t>Une trousse de médicaments d'urgence est disponible dans l'établissement</t>
  </si>
  <si>
    <t xml:space="preserve">La chaîne du froid est respectée pour les médicaments qui le nécessitent </t>
  </si>
  <si>
    <t xml:space="preserve">Un réfrigérateur est exclusivement dédié aux médicaments </t>
  </si>
  <si>
    <t>La température du réfrigérateur est vérifiée ET tracée</t>
  </si>
  <si>
    <r>
      <t xml:space="preserve">Les équipements de stockage sont adaptés à une distribution individuelle
</t>
    </r>
    <r>
      <rPr>
        <i/>
        <sz val="12"/>
        <color indexed="18"/>
        <rFont val="Arial"/>
        <family val="2"/>
      </rPr>
      <t>Les équipements doivent permettre de gérer le traitement de chaque résident (par exemple chariot avec casier individuel)</t>
    </r>
  </si>
  <si>
    <t>Stockage</t>
  </si>
  <si>
    <t>Préparation</t>
  </si>
  <si>
    <t xml:space="preserve">La préparation des pilluliers est réalisée à partir de l'ordonnance originale  ou  photocopie de celle-ci  </t>
  </si>
  <si>
    <t>La mise à jour des piluliers en cas de modification de traitement est organisée sur la base de la dernièe ordonnance valide</t>
  </si>
  <si>
    <t xml:space="preserve">Les médicaments sont préparés au moment de l'administration pour les  formes injectables et buvables </t>
  </si>
  <si>
    <r>
      <t xml:space="preserve">Dans le cadre de l'hebergement en  structure, Les médicaments sont préparés exclusivement par l'IDE ou le personnel pharmaceutique 
</t>
    </r>
    <r>
      <rPr>
        <i/>
        <sz val="12"/>
        <color indexed="62"/>
        <rFont val="Arial"/>
        <family val="2"/>
      </rPr>
      <t>Les préparateurs en pharmacie préparent sous contrôle d'un pharmacien</t>
    </r>
  </si>
  <si>
    <t>Dans le cadre d'accueil de jour , d'accueil temporatire, d'accueil discontinu, les modalités de préparation des médicaments par la famille font l'objet d'une définition préalable avec la structure</t>
  </si>
  <si>
    <t xml:space="preserve">Les modalités d'approvisionnement sont prédéfinies  selon les critères suivants: dernière ordonnance valide du médecin, les médicaments identifiés nominativement (ensaché  en pillulier ou en sac globalisé) </t>
  </si>
  <si>
    <r>
      <t xml:space="preserve">Un  contrôle de la préparation des piluliers est réalisé par une personne habilitée (pharmacien officine, IDE de la structure, IDE libérale) . Ces modalités sont formalisées
</t>
    </r>
    <r>
      <rPr>
        <i/>
        <sz val="12"/>
        <color indexed="62"/>
        <rFont val="Arial"/>
        <family val="2"/>
      </rPr>
      <t xml:space="preserve">
Un second contrôle par une personne différente permet de limiter les erreurs humaines </t>
    </r>
  </si>
  <si>
    <t>Les modalités de délégation comprennent les éléments suivants :</t>
  </si>
  <si>
    <t>- Les types/formes de médicaments que les personnes habilitées peuvent administrer</t>
  </si>
  <si>
    <t>- Un retour systématique, écrit ou oral,  à l'IDE de l'administration et de la non administration</t>
  </si>
  <si>
    <t>Les personnes à risque de problèmes d'administration (troubles de la déglutition, mauvaise absorption des médicaments, refus de prise des médicaments...) sont identifiées</t>
  </si>
  <si>
    <t>L'acte d'administration proprement dit est réalisé par l'IDE ou le médecin pour les voies injectables</t>
  </si>
  <si>
    <r>
      <t xml:space="preserve">Les professionnels qui distribuent les médicaments sont identifiés
</t>
    </r>
    <r>
      <rPr>
        <b/>
        <i/>
        <sz val="12"/>
        <color indexed="62"/>
        <rFont val="Arial"/>
        <family val="2"/>
      </rPr>
      <t>La distribution est l'étape de mise à disposition de l'usager des médicaments nécessaires à la prise du moment (matin, midi, goûter, soir, coucher)</t>
    </r>
  </si>
  <si>
    <r>
      <t xml:space="preserve">Les professionnels identifiés pour distribuer les médicaments sont habilités
</t>
    </r>
    <r>
      <rPr>
        <i/>
        <sz val="12"/>
        <color indexed="62"/>
        <rFont val="Arial"/>
        <family val="2"/>
      </rPr>
      <t>Les modalités d'habilitation des professionnels doivent être définies (formation, listes des professionnels habilités, évaluation régulière…)</t>
    </r>
  </si>
  <si>
    <r>
      <t xml:space="preserve">Les modalités de distribution des médicaments sont définies
</t>
    </r>
    <r>
      <rPr>
        <i/>
        <sz val="12"/>
        <color indexed="62"/>
        <rFont val="Arial"/>
        <family val="2"/>
      </rPr>
      <t>Les professionnels identifiés doivent vérifier la concordance résident/médicaments/plage horaire avant la distribution</t>
    </r>
  </si>
  <si>
    <r>
      <t xml:space="preserve">La concordance entre l'identité de l'usager et le contenant des médicaments (ex : Pilulier) est vérifiée avant l'administration
</t>
    </r>
    <r>
      <rPr>
        <i/>
        <sz val="12"/>
        <color indexed="62"/>
        <rFont val="Arial"/>
        <family val="2"/>
      </rPr>
      <t>Si distribution/administration en salle à manger, chaque usager peut être identifié par une photographie sur sa place attribuée - Les professionnels disposent d'un trombinoscope</t>
    </r>
  </si>
  <si>
    <r>
      <t xml:space="preserve">L'administration des médicaments est tracée sur un support
</t>
    </r>
    <r>
      <rPr>
        <i/>
        <sz val="12"/>
        <color indexed="62"/>
        <rFont val="Arial"/>
        <family val="2"/>
      </rPr>
      <t>Le support peut être informatisé ou papier</t>
    </r>
  </si>
  <si>
    <r>
      <t xml:space="preserve">La non administration des médicaments est tracée sur un support
</t>
    </r>
    <r>
      <rPr>
        <i/>
        <sz val="12"/>
        <color indexed="62"/>
        <rFont val="Arial"/>
        <family val="2"/>
      </rPr>
      <t>Le support peut être informatisé ou papier</t>
    </r>
  </si>
  <si>
    <r>
      <t xml:space="preserve">Quand l'administration, pour les formes hors injectables, est déléguée, cette délégation est formalisée. 
</t>
    </r>
    <r>
      <rPr>
        <i/>
        <sz val="12"/>
        <color indexed="62"/>
        <rFont val="Arial"/>
        <family val="2"/>
      </rPr>
      <t xml:space="preserve">
L'IDE reste responsable de l'administration et les aide-soignants, aides médico-psychologiques doivent rendre compte pour chaque résident</t>
    </r>
  </si>
  <si>
    <r>
      <t xml:space="preserve">Un médecin est systématiquement informé, en cas de problème dans la prise de médicament, (y compris la non prise des médicaments) par l'usager
</t>
    </r>
    <r>
      <rPr>
        <i/>
        <sz val="12"/>
        <color indexed="62"/>
        <rFont val="Arial"/>
        <family val="2"/>
      </rPr>
      <t xml:space="preserve">
Problème = Effet indésirable, Erreur, problème lors de la prise ou non prise du médicament
Si médecin non disponible, le centre 15 doit être appelé en fonction du degré de gravité</t>
    </r>
  </si>
  <si>
    <t>Distribution administration</t>
  </si>
  <si>
    <t xml:space="preserve">En cas d'hospitalisation, il est joint à la fiche de liaison la dernière ordonnance active permettant d'assurer la continuité de la prise en charge médicamenteuse </t>
  </si>
  <si>
    <t xml:space="preserve"> Des modalités de concertation et de communication entre les professionnels (équipes éducative, médicale, paramédicale, intervenants extérieurs…) sont organisées afin de mieux coordonner les actions autour du projet de soins</t>
  </si>
  <si>
    <t>Un suivi d'étape du projet personnalisé individualisé (y compris du projet de soins) de l'usager est réalisé annuellement</t>
  </si>
  <si>
    <t>L'ESMS s'organise pour permettre la consultation du dossier de l'usager auprès du pharmacien d'officine</t>
  </si>
  <si>
    <r>
      <t xml:space="preserve">Les modalités de gestion des traitements médicamenteux sont définies avec le résident ou son représentant dans le projet personnalisé individualisé en fonction de son degré d'autonomie
</t>
    </r>
    <r>
      <rPr>
        <sz val="12"/>
        <color indexed="62"/>
        <rFont val="Arial"/>
        <family val="2"/>
      </rPr>
      <t xml:space="preserve">
</t>
    </r>
    <r>
      <rPr>
        <i/>
        <sz val="12"/>
        <color indexed="62"/>
        <rFont val="Arial"/>
        <family val="2"/>
      </rPr>
      <t>La concertation porte sur :   
-  l'auto-gestion de leur traitement
- la gestion de leur pharmacie personnelle (notamment pour la gestion des périmés)
- les conditions d'approvisionnement des médicaments</t>
    </r>
  </si>
  <si>
    <t>Des actions de formation/sensibilisation sont proposées à l'ensemble des professionnels concernés sur le circuit du médicament</t>
  </si>
  <si>
    <t xml:space="preserve">Un tutorat/parrainage des nouveaux arrivants abordant les modalités d'organisation du circuit du médicament est mis en place </t>
  </si>
  <si>
    <t>Des informations sur les traitements (modalités de prise, changements, adaptation…) des résidents sont transmises à visée éducative</t>
  </si>
  <si>
    <t>- Au résident/ usager</t>
  </si>
  <si>
    <t>5a</t>
  </si>
  <si>
    <t>5b</t>
  </si>
  <si>
    <t>Coordination</t>
  </si>
  <si>
    <t>Formation Information</t>
  </si>
  <si>
    <t>Cocher non si la la fiche de liaison ne comprend pas l'ensemble des informations nécessaires à la continuité de la prise en charge. 
Interview des professionnels</t>
  </si>
  <si>
    <t>Interview des professionnels</t>
  </si>
  <si>
    <t>Interview de la direction</t>
  </si>
  <si>
    <t>Audit de dossiers de résidents autonomes</t>
  </si>
  <si>
    <t>Consultation de documents</t>
  </si>
  <si>
    <t>Les hors injectables regroupent les formes orale, rectale, vaginale, occulaire, nasale, cutanée, pulmonaire, gastrostomie
Interview des professionnels</t>
  </si>
  <si>
    <t>Interview des professionnels et observation</t>
  </si>
  <si>
    <t>Cocher partiellement si une liste est établie pour certaines catégories de médicaments (AVK, antibiotiques..)
Consultation des dossiers</t>
  </si>
  <si>
    <t>Interview des prescripteurs et consultation de documents</t>
  </si>
  <si>
    <t>Consultation de document</t>
  </si>
  <si>
    <t>Audit de dossiers</t>
  </si>
  <si>
    <t>Conforme si aucune retranscription
Interview des professionnels</t>
  </si>
  <si>
    <t>Existence de protocole</t>
  </si>
  <si>
    <t>Consultation de documents et observation</t>
  </si>
  <si>
    <t>Cocher oui si il existe une procédure</t>
  </si>
  <si>
    <t>Observation</t>
  </si>
  <si>
    <t>Observations</t>
  </si>
  <si>
    <t>Distribution Administration</t>
  </si>
  <si>
    <t>T1</t>
  </si>
  <si>
    <t>T2</t>
  </si>
  <si>
    <t>T3</t>
  </si>
  <si>
    <t>Evolution T1 T2</t>
  </si>
  <si>
    <t>Evolution T2 T3</t>
  </si>
  <si>
    <t>Audit dossier</t>
  </si>
  <si>
    <t>Interview</t>
  </si>
  <si>
    <t>document</t>
  </si>
  <si>
    <t>x</t>
  </si>
  <si>
    <t>a) Description</t>
  </si>
  <si>
    <t>L'outil se compose de 7 onglets</t>
  </si>
  <si>
    <t xml:space="preserve"> - 6 onglets qui permettent la saisie, relatifs aux différentes étapes du circuit du médicament</t>
  </si>
  <si>
    <t xml:space="preserve"> - 1 onglet "résultats" qui permet une synthèse automatique et en temps réel des données et la visualisation des résultats</t>
  </si>
  <si>
    <t>b) Remplissage des données</t>
  </si>
  <si>
    <t>Chaque grille comprend les élements suivants</t>
  </si>
  <si>
    <t>N° : Numérotation des critères</t>
  </si>
  <si>
    <t>Critère : Libellé du critère à évaluer</t>
  </si>
  <si>
    <t>Cotation : Réponse au critère</t>
  </si>
  <si>
    <t>Evaluation T12 : Permet de réaliser un troisième autodiagnostic</t>
  </si>
  <si>
    <t>Pour chaque critère, il convient de cliquer sur la case cotation du critère correspondant et de sélectionner le menu déroulant pour choisir la réponse</t>
  </si>
  <si>
    <t>c) Synthèse des données pour l'établissement (onglet "Résultats")</t>
  </si>
  <si>
    <t>La synthèse se construit automatiquement au fur et à mesure de la saisie des données.</t>
  </si>
  <si>
    <t>Tous les critères</t>
  </si>
  <si>
    <r>
      <t xml:space="preserve">Si l'aide à la prise du médicament non injectable n'est pas un acte de la vie courante, le medecin précise sur la prescription médicale la necessité de l'intervention d'un auxiliaire médical (IDE, AS, AMP)
</t>
    </r>
    <r>
      <rPr>
        <sz val="12"/>
        <color indexed="62"/>
        <rFont val="Arial"/>
        <family val="2"/>
      </rPr>
      <t>Si le médecin précise sur la prescription  "nécessité d'un auxiliaire médical", ce n'est pas un acte de la vie courante (</t>
    </r>
    <r>
      <rPr>
        <i/>
        <sz val="12"/>
        <color indexed="62"/>
        <rFont val="Arial"/>
        <family val="2"/>
      </rPr>
      <t>Article 313-26 du code de l'action sociale)</t>
    </r>
  </si>
  <si>
    <r>
      <t xml:space="preserve">Les médicaments multi-doses (sirops, gouttes buvables, collyres, antiseptiques…) comportent la date limite d'utilisation après ouverture clairement identifiée 
</t>
    </r>
    <r>
      <rPr>
        <i/>
        <sz val="12"/>
        <color indexed="62"/>
        <rFont val="Arial"/>
        <family val="2"/>
      </rPr>
      <t>Un document listant les médicaments et leur durée de conservation après ouverture doit être disponible dans l'unité (Site internet OMEDIT Pays de la Loire)</t>
    </r>
  </si>
  <si>
    <t>Les piluliers sont identifiés par le nom ET Le prénom , ET  la date de naissance du résident / usager</t>
  </si>
  <si>
    <r>
      <t xml:space="preserve">Le déconditionnement (sortie du blister d'origine ou du sachet préparé par l'officine) est réalisé au moment de l'administration
</t>
    </r>
    <r>
      <rPr>
        <i/>
        <sz val="12"/>
        <color indexed="62"/>
        <rFont val="Arial"/>
        <family val="2"/>
      </rPr>
      <t>Il est possible d'identifier le médicament jusqu'au moment de la prise.</t>
    </r>
  </si>
  <si>
    <t>Les piluliers garantissent une séparation des médicaments par prise</t>
  </si>
  <si>
    <r>
      <t xml:space="preserve">Le dossier  de l'usager (médical et soins) est accessible et restreint, aux professionnels habilités
</t>
    </r>
    <r>
      <rPr>
        <i/>
        <sz val="12"/>
        <color indexed="62"/>
        <rFont val="Arial"/>
        <family val="2"/>
      </rPr>
      <t xml:space="preserve">la liste des professionnels habilités est définie dans chaque établissement </t>
    </r>
  </si>
  <si>
    <t>- A l'entourage avec l'accord du résident</t>
  </si>
  <si>
    <t>- Aux intervenants extérieurs qui en ont besoin</t>
  </si>
  <si>
    <t>- A l'entrée du résident  / usager</t>
  </si>
  <si>
    <t>- Au moins une fois par an</t>
  </si>
  <si>
    <t>- A l'occasion de tout événement intercurrent (dénutrition, déshydratation, altération état général, chute, malaise, confusion, retour d'hospitalisation, retour de consultation extérieure)</t>
  </si>
  <si>
    <t>8a</t>
  </si>
  <si>
    <t>8b</t>
  </si>
  <si>
    <t>8c</t>
  </si>
  <si>
    <t>39a</t>
  </si>
  <si>
    <t>39b</t>
  </si>
  <si>
    <t>54a</t>
  </si>
  <si>
    <t>54b</t>
  </si>
  <si>
    <t>54c</t>
  </si>
  <si>
    <t xml:space="preserve">Nom établissement </t>
  </si>
  <si>
    <t>Type établissement</t>
  </si>
  <si>
    <t>Nombre places</t>
  </si>
  <si>
    <t>Présence IDE</t>
  </si>
  <si>
    <t>Le logiciel est prévu pour :
- uniquement la prescription
- la prescription, l'établissement d'un plan d'administration
- la prescription, le plan d'administration, la tracabilité de l'administration
- la prescription, le plan d'administration, la tracabilité et l'interface avec le pharmacien</t>
  </si>
  <si>
    <t>La prescription,plan d'administration,la tracabilité et interface avec le pharmacien</t>
  </si>
  <si>
    <t>Le prescripteur: 
- Saisit et valide lui-même les prescriptions
- Valide uniquement les prescriptions</t>
  </si>
  <si>
    <t>saisit et valide lui-même les prescriptions sur informatique</t>
  </si>
  <si>
    <t xml:space="preserve">Une évaluation médicale du traitement est organisée : </t>
  </si>
  <si>
    <t>Organisée, réalisée et tracée</t>
  </si>
  <si>
    <t>Toujours</t>
  </si>
  <si>
    <t>Organisée, vérifiée et tracée</t>
  </si>
  <si>
    <t>La gestion de la trousse de médicaments d'urgence est :
- Organisée, vérifiée et tracée
- Organisée et vérifiée
- Organisée sans vérification à périodicité définie
- Vérifié sans formalisation</t>
  </si>
  <si>
    <t>La gestion des périmés est :
- Organisée, réalsiée et tracée
- Organisée et réalisée
- Organisée sans réalisation à périodicité définie
- Réalisée sans formalisation</t>
  </si>
  <si>
    <t>Les modalités de gestion des stupéfiants sont :
- Organisée, réalisée et tracée
- Organisée et réalisée
- Organisée sans réalisation à périodicité définie
- Réalisé sans formalisation</t>
  </si>
  <si>
    <t>Interview des professionnels et observation - Pilulier comporte une photo du résident</t>
  </si>
  <si>
    <t>Présence de coordination médicale</t>
  </si>
  <si>
    <t>Oui</t>
  </si>
  <si>
    <t>Tous les prescripteurs</t>
  </si>
  <si>
    <t>9,10 dossiers</t>
  </si>
  <si>
    <t>Conforme</t>
  </si>
  <si>
    <t>Tous les professionnels</t>
  </si>
  <si>
    <t>Pour tous les types de médicaments</t>
  </si>
  <si>
    <t>Plus de 2/3 des professionnels</t>
  </si>
  <si>
    <t>Score : Note attribuée en fonction de la réponse</t>
  </si>
  <si>
    <t>Commentaires : Indication sur le type de recueil</t>
  </si>
  <si>
    <t>Evaluation T1 : Permet de réaliser un second autodiagnostic</t>
  </si>
  <si>
    <t>Un code couleur apparaîtra en fonction de la réponse sélectionnée</t>
  </si>
  <si>
    <t>Dans chaque onglet, un menu déroulant se trouve à coté du titre de l'onglet et permet de trier les questions en fonction du type de recueil.</t>
  </si>
  <si>
    <t>HANDICIMED</t>
  </si>
  <si>
    <t>Ne pas oulier de cliquer sur le bouton "Cliquer ici pour envoyer les résultats à AQuaREL Santé"</t>
  </si>
  <si>
    <t>Les résultats sont synthétisés sous la forme d'un tableau, d'un radar et d'un histogramme. Les mesures aux différents temps (T0, T1, T2) y apparaîssent pour mesurer les progrès.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</si>
</sst>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23"/>
      <name val="Arial"/>
      <family val="0"/>
    </font>
    <font>
      <b/>
      <sz val="12"/>
      <color indexed="62"/>
      <name val="Arial"/>
      <family val="2"/>
    </font>
    <font>
      <i/>
      <sz val="12"/>
      <color indexed="62"/>
      <name val="Arial"/>
      <family val="2"/>
    </font>
    <font>
      <b/>
      <sz val="18"/>
      <color indexed="62"/>
      <name val="Arial"/>
      <family val="2"/>
    </font>
    <font>
      <i/>
      <sz val="12"/>
      <color indexed="18"/>
      <name val="Arial"/>
      <family val="2"/>
    </font>
    <font>
      <b/>
      <sz val="14"/>
      <name val="Arial"/>
      <family val="2"/>
    </font>
    <font>
      <b/>
      <i/>
      <sz val="12"/>
      <color indexed="62"/>
      <name val="Arial"/>
      <family val="2"/>
    </font>
    <font>
      <sz val="12"/>
      <color indexed="62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0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9"/>
      <name val="Arial"/>
      <family val="0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8"/>
      <color indexed="8"/>
      <name val="Arial"/>
      <family val="2"/>
    </font>
    <font>
      <sz val="24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 style="thin"/>
      <bottom style="thin"/>
    </border>
    <border>
      <left style="medium"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/>
      <right style="medium"/>
      <top style="medium"/>
      <bottom style="medium"/>
    </border>
    <border>
      <left style="medium"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98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9" fontId="0" fillId="0" borderId="0" xfId="52" applyFont="1" applyAlignment="1">
      <alignment/>
    </xf>
    <xf numFmtId="0" fontId="0" fillId="0" borderId="0" xfId="0" applyAlignment="1">
      <alignment horizontal="center"/>
    </xf>
    <xf numFmtId="0" fontId="14" fillId="33" borderId="0" xfId="0" applyFont="1" applyFill="1" applyAlignment="1">
      <alignment horizontal="center"/>
    </xf>
    <xf numFmtId="0" fontId="14" fillId="34" borderId="0" xfId="0" applyFont="1" applyFill="1" applyAlignment="1">
      <alignment horizontal="center"/>
    </xf>
    <xf numFmtId="9" fontId="0" fillId="0" borderId="11" xfId="52" applyFon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15" fillId="35" borderId="11" xfId="0" applyFont="1" applyFill="1" applyBorder="1" applyAlignment="1">
      <alignment horizontal="center"/>
    </xf>
    <xf numFmtId="0" fontId="16" fillId="0" borderId="11" xfId="0" applyFont="1" applyBorder="1" applyAlignment="1">
      <alignment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 quotePrefix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 quotePrefix="1">
      <alignment horizontal="center" vertical="center" wrapText="1"/>
      <protection locked="0"/>
    </xf>
    <xf numFmtId="0" fontId="16" fillId="0" borderId="0" xfId="0" applyFont="1" applyBorder="1" applyAlignment="1">
      <alignment horizontal="center" vertical="center"/>
    </xf>
    <xf numFmtId="0" fontId="16" fillId="0" borderId="15" xfId="0" applyFont="1" applyBorder="1" applyAlignment="1">
      <alignment horizontal="left"/>
    </xf>
    <xf numFmtId="0" fontId="19" fillId="36" borderId="16" xfId="0" applyFont="1" applyFill="1" applyBorder="1" applyAlignment="1">
      <alignment horizontal="center" vertical="center"/>
    </xf>
    <xf numFmtId="0" fontId="19" fillId="36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34" borderId="18" xfId="0" applyFont="1" applyFill="1" applyBorder="1" applyAlignment="1">
      <alignment horizontal="center"/>
    </xf>
    <xf numFmtId="0" fontId="19" fillId="34" borderId="16" xfId="0" applyFont="1" applyFill="1" applyBorder="1" applyAlignment="1">
      <alignment horizontal="center"/>
    </xf>
    <xf numFmtId="0" fontId="19" fillId="34" borderId="19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0" applyFont="1" applyAlignment="1">
      <alignment/>
    </xf>
    <xf numFmtId="0" fontId="3" fillId="0" borderId="0" xfId="0" applyFont="1" applyAlignment="1" applyProtection="1">
      <alignment horizontal="center" vertical="center"/>
      <protection locked="0"/>
    </xf>
    <xf numFmtId="0" fontId="17" fillId="33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5" fillId="36" borderId="17" xfId="0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center"/>
      <protection locked="0"/>
    </xf>
    <xf numFmtId="0" fontId="5" fillId="33" borderId="16" xfId="0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center"/>
      <protection locked="0"/>
    </xf>
    <xf numFmtId="0" fontId="5" fillId="34" borderId="18" xfId="0" applyFont="1" applyFill="1" applyBorder="1" applyAlignment="1" applyProtection="1">
      <alignment horizontal="center"/>
      <protection locked="0"/>
    </xf>
    <xf numFmtId="0" fontId="5" fillId="34" borderId="16" xfId="0" applyFont="1" applyFill="1" applyBorder="1" applyAlignment="1" applyProtection="1">
      <alignment horizontal="center"/>
      <protection locked="0"/>
    </xf>
    <xf numFmtId="0" fontId="5" fillId="34" borderId="19" xfId="0" applyFont="1" applyFill="1" applyBorder="1" applyAlignment="1" applyProtection="1">
      <alignment horizontal="center"/>
      <protection locked="0"/>
    </xf>
    <xf numFmtId="0" fontId="15" fillId="35" borderId="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left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horizontal="left" vertical="top" wrapText="1"/>
      <protection locked="0"/>
    </xf>
    <xf numFmtId="0" fontId="18" fillId="34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14" xfId="0" applyFont="1" applyFill="1" applyBorder="1" applyAlignment="1" applyProtection="1" quotePrefix="1">
      <alignment horizontal="left" vertical="center" wrapText="1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5" fillId="37" borderId="18" xfId="0" applyFont="1" applyFill="1" applyBorder="1" applyAlignment="1" applyProtection="1">
      <alignment horizontal="center"/>
      <protection locked="0"/>
    </xf>
    <xf numFmtId="0" fontId="5" fillId="37" borderId="16" xfId="0" applyFont="1" applyFill="1" applyBorder="1" applyAlignment="1" applyProtection="1">
      <alignment horizontal="center"/>
      <protection locked="0"/>
    </xf>
    <xf numFmtId="0" fontId="5" fillId="37" borderId="19" xfId="0" applyFont="1" applyFill="1" applyBorder="1" applyAlignment="1" applyProtection="1">
      <alignment horizontal="center"/>
      <protection locked="0"/>
    </xf>
    <xf numFmtId="0" fontId="14" fillId="37" borderId="0" xfId="0" applyFont="1" applyFill="1" applyAlignment="1">
      <alignment horizontal="center"/>
    </xf>
    <xf numFmtId="0" fontId="19" fillId="37" borderId="18" xfId="0" applyFont="1" applyFill="1" applyBorder="1" applyAlignment="1">
      <alignment horizontal="center"/>
    </xf>
    <xf numFmtId="0" fontId="19" fillId="37" borderId="16" xfId="0" applyFont="1" applyFill="1" applyBorder="1" applyAlignment="1">
      <alignment horizontal="center"/>
    </xf>
    <xf numFmtId="0" fontId="19" fillId="37" borderId="19" xfId="0" applyFont="1" applyFill="1" applyBorder="1" applyAlignment="1">
      <alignment horizontal="center"/>
    </xf>
    <xf numFmtId="0" fontId="0" fillId="0" borderId="23" xfId="0" applyBorder="1" applyAlignment="1" applyProtection="1">
      <alignment/>
      <protection locked="0"/>
    </xf>
    <xf numFmtId="0" fontId="20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horizontal="right" wrapText="1"/>
      <protection locked="0"/>
    </xf>
    <xf numFmtId="0" fontId="20" fillId="0" borderId="0" xfId="0" applyFont="1" applyBorder="1" applyAlignment="1">
      <alignment horizontal="right"/>
    </xf>
    <xf numFmtId="0" fontId="6" fillId="38" borderId="24" xfId="0" applyFont="1" applyFill="1" applyBorder="1" applyAlignment="1" applyProtection="1">
      <alignment vertical="center" wrapText="1"/>
      <protection locked="0"/>
    </xf>
    <xf numFmtId="0" fontId="6" fillId="38" borderId="25" xfId="0" applyFont="1" applyFill="1" applyBorder="1" applyAlignment="1" applyProtection="1">
      <alignment vertical="center" wrapText="1"/>
      <protection locked="0"/>
    </xf>
    <xf numFmtId="0" fontId="6" fillId="38" borderId="13" xfId="0" applyFont="1" applyFill="1" applyBorder="1" applyAlignment="1" applyProtection="1">
      <alignment horizontal="center" vertical="center" wrapText="1"/>
      <protection locked="0"/>
    </xf>
    <xf numFmtId="0" fontId="6" fillId="38" borderId="12" xfId="0" applyFont="1" applyFill="1" applyBorder="1" applyAlignment="1" applyProtection="1">
      <alignment horizontal="center" vertical="center" wrapText="1"/>
      <protection locked="0"/>
    </xf>
    <xf numFmtId="0" fontId="6" fillId="38" borderId="10" xfId="0" applyFont="1" applyFill="1" applyBorder="1" applyAlignment="1" applyProtection="1">
      <alignment horizontal="center" vertical="center" wrapText="1"/>
      <protection locked="0"/>
    </xf>
    <xf numFmtId="0" fontId="6" fillId="38" borderId="14" xfId="0" applyFont="1" applyFill="1" applyBorder="1" applyAlignment="1" applyProtection="1">
      <alignment horizontal="center" vertical="center" wrapText="1"/>
      <protection locked="0"/>
    </xf>
    <xf numFmtId="0" fontId="1" fillId="38" borderId="0" xfId="0" applyFont="1" applyFill="1" applyAlignment="1" applyProtection="1">
      <alignment horizontal="center" vertical="center"/>
      <protection locked="0"/>
    </xf>
    <xf numFmtId="0" fontId="6" fillId="38" borderId="26" xfId="0" applyFont="1" applyFill="1" applyBorder="1" applyAlignment="1" applyProtection="1">
      <alignment vertical="center" wrapText="1"/>
      <protection locked="0"/>
    </xf>
    <xf numFmtId="0" fontId="6" fillId="38" borderId="10" xfId="0" applyFont="1" applyFill="1" applyBorder="1" applyAlignment="1" applyProtection="1">
      <alignment horizontal="center" vertical="center" wrapText="1"/>
      <protection/>
    </xf>
    <xf numFmtId="0" fontId="6" fillId="38" borderId="14" xfId="0" applyFont="1" applyFill="1" applyBorder="1" applyAlignment="1" applyProtection="1">
      <alignment vertical="center" wrapText="1"/>
      <protection locked="0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19" fillId="33" borderId="27" xfId="0" applyFont="1" applyFill="1" applyBorder="1" applyAlignment="1">
      <alignment horizontal="center"/>
    </xf>
    <xf numFmtId="0" fontId="19" fillId="33" borderId="28" xfId="0" applyFont="1" applyFill="1" applyBorder="1" applyAlignment="1">
      <alignment horizontal="center"/>
    </xf>
    <xf numFmtId="0" fontId="19" fillId="37" borderId="27" xfId="0" applyFont="1" applyFill="1" applyBorder="1" applyAlignment="1">
      <alignment horizontal="center"/>
    </xf>
    <xf numFmtId="0" fontId="19" fillId="37" borderId="28" xfId="0" applyFont="1" applyFill="1" applyBorder="1" applyAlignment="1">
      <alignment horizontal="center"/>
    </xf>
    <xf numFmtId="0" fontId="19" fillId="34" borderId="27" xfId="0" applyFont="1" applyFill="1" applyBorder="1" applyAlignment="1">
      <alignment horizontal="center"/>
    </xf>
    <xf numFmtId="0" fontId="19" fillId="34" borderId="28" xfId="0" applyFon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Fill="1" applyBorder="1" applyAlignment="1" applyProtection="1">
      <alignment horizontal="right" wrapText="1"/>
      <protection locked="0"/>
    </xf>
    <xf numFmtId="0" fontId="5" fillId="34" borderId="27" xfId="0" applyFont="1" applyFill="1" applyBorder="1" applyAlignment="1" applyProtection="1">
      <alignment horizontal="center"/>
      <protection locked="0"/>
    </xf>
    <xf numFmtId="0" fontId="5" fillId="34" borderId="28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5" fillId="33" borderId="27" xfId="0" applyFont="1" applyFill="1" applyBorder="1" applyAlignment="1" applyProtection="1">
      <alignment horizontal="center"/>
      <protection locked="0"/>
    </xf>
    <xf numFmtId="0" fontId="5" fillId="33" borderId="28" xfId="0" applyFont="1" applyFill="1" applyBorder="1" applyAlignment="1" applyProtection="1">
      <alignment horizontal="center"/>
      <protection locked="0"/>
    </xf>
    <xf numFmtId="0" fontId="5" fillId="37" borderId="27" xfId="0" applyFont="1" applyFill="1" applyBorder="1" applyAlignment="1" applyProtection="1">
      <alignment horizontal="center"/>
      <protection locked="0"/>
    </xf>
    <xf numFmtId="0" fontId="5" fillId="37" borderId="28" xfId="0" applyFont="1" applyFill="1" applyBorder="1" applyAlignment="1" applyProtection="1">
      <alignment horizontal="center"/>
      <protection locked="0"/>
    </xf>
    <xf numFmtId="0" fontId="27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64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5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52"/>
        </patternFill>
      </fill>
    </dxf>
    <dxf>
      <font>
        <color indexed="9"/>
      </font>
      <fill>
        <patternFill>
          <bgColor indexed="50"/>
        </patternFill>
      </fill>
    </dxf>
    <dxf/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52"/>
        </patternFill>
      </fill>
    </dxf>
    <dxf>
      <font>
        <color indexed="9"/>
      </font>
      <fill>
        <patternFill>
          <bgColor indexed="50"/>
        </patternFill>
      </fill>
    </dxf>
    <dxf/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52"/>
        </patternFill>
      </fill>
    </dxf>
    <dxf>
      <font>
        <color indexed="9"/>
      </font>
      <fill>
        <patternFill>
          <bgColor indexed="50"/>
        </patternFill>
      </fill>
    </dxf>
    <dxf/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52"/>
        </patternFill>
      </fill>
    </dxf>
    <dxf>
      <font>
        <color indexed="9"/>
      </font>
      <fill>
        <patternFill>
          <bgColor indexed="50"/>
        </patternFill>
      </fill>
    </dxf>
    <dxf/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52"/>
        </patternFill>
      </fill>
    </dxf>
    <dxf>
      <font>
        <color indexed="9"/>
      </font>
      <fill>
        <patternFill>
          <bgColor indexed="50"/>
        </patternFill>
      </fill>
    </dxf>
    <dxf/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52"/>
        </patternFill>
      </fill>
    </dxf>
    <dxf>
      <font>
        <color indexed="9"/>
      </font>
      <fill>
        <patternFill>
          <bgColor indexed="50"/>
        </patternFill>
      </fill>
    </dxf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"/>
          <c:y val="0.1745"/>
          <c:w val="0.3385"/>
          <c:h val="0.58425"/>
        </c:manualLayout>
      </c:layout>
      <c:radarChart>
        <c:radarStyle val="marker"/>
        <c:varyColors val="0"/>
        <c:ser>
          <c:idx val="0"/>
          <c:order val="0"/>
          <c:tx>
            <c:v>T1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Résultats!$B$8:$B$13</c:f>
              <c:strCache/>
            </c:strRef>
          </c:cat>
          <c:val>
            <c:numRef>
              <c:f>Résultats!$C$8:$C$13</c:f>
              <c:numCache/>
            </c:numRef>
          </c:val>
        </c:ser>
        <c:ser>
          <c:idx val="1"/>
          <c:order val="1"/>
          <c:tx>
            <c:v>T2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Résultats!$D$8:$D$13</c:f>
              <c:numCache/>
            </c:numRef>
          </c:val>
        </c:ser>
        <c:ser>
          <c:idx val="2"/>
          <c:order val="2"/>
          <c:tx>
            <c:v>T3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Résultats!$E$8:$E$13</c:f>
              <c:numCache/>
            </c:numRef>
          </c:val>
        </c:ser>
        <c:axId val="58146674"/>
        <c:axId val="21437427"/>
      </c:radarChart>
      <c:catAx>
        <c:axId val="581466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37427"/>
        <c:crosses val="autoZero"/>
        <c:auto val="0"/>
        <c:lblOffset val="100"/>
        <c:tickLblSkip val="1"/>
        <c:noMultiLvlLbl val="0"/>
      </c:catAx>
      <c:valAx>
        <c:axId val="214374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1466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8"/>
          <c:y val="0.9365"/>
          <c:w val="0.22075"/>
          <c:h val="0.0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625"/>
          <c:w val="0.96925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tx>
            <c:v>T1</c:v>
          </c:tx>
          <c:spPr>
            <a:solidFill>
              <a:srgbClr val="0000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Résultats!$B$8:$B$13</c:f>
              <c:strCache/>
            </c:strRef>
          </c:cat>
          <c:val>
            <c:numRef>
              <c:f>Résultats!$C$8:$C$13</c:f>
              <c:numCache/>
            </c:numRef>
          </c:val>
        </c:ser>
        <c:ser>
          <c:idx val="1"/>
          <c:order val="1"/>
          <c:tx>
            <c:v>T2</c:v>
          </c:tx>
          <c:spPr>
            <a:solidFill>
              <a:srgbClr val="339966"/>
            </a:solidFill>
            <a:ln w="254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Résultats!$D$8:$D$13</c:f>
              <c:numCache/>
            </c:numRef>
          </c:val>
        </c:ser>
        <c:ser>
          <c:idx val="2"/>
          <c:order val="2"/>
          <c:tx>
            <c:v>T3</c:v>
          </c:tx>
          <c:spPr>
            <a:solidFill>
              <a:srgbClr val="008080"/>
            </a:solid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Résultats!$E$8:$E$13</c:f>
              <c:numCache/>
            </c:numRef>
          </c:val>
        </c:ser>
        <c:axId val="51255476"/>
        <c:axId val="43271605"/>
      </c:barChart>
      <c:catAx>
        <c:axId val="51255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71605"/>
        <c:crosses val="autoZero"/>
        <c:auto val="1"/>
        <c:lblOffset val="100"/>
        <c:tickLblSkip val="1"/>
        <c:noMultiLvlLbl val="0"/>
      </c:catAx>
      <c:valAx>
        <c:axId val="43271605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554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61"/>
          <c:y val="0.93675"/>
          <c:w val="0.147"/>
          <c:h val="0.0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27</xdr:row>
      <xdr:rowOff>152400</xdr:rowOff>
    </xdr:from>
    <xdr:to>
      <xdr:col>10</xdr:col>
      <xdr:colOff>609600</xdr:colOff>
      <xdr:row>32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030" t="15625" r="14141" b="75488"/>
        <a:stretch>
          <a:fillRect/>
        </a:stretch>
      </xdr:blipFill>
      <xdr:spPr>
        <a:xfrm>
          <a:off x="790575" y="5219700"/>
          <a:ext cx="7800975" cy="657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14</xdr:row>
      <xdr:rowOff>85725</xdr:rowOff>
    </xdr:from>
    <xdr:to>
      <xdr:col>6</xdr:col>
      <xdr:colOff>990600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438150" y="2667000"/>
        <a:ext cx="6296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6</xdr:col>
      <xdr:colOff>933450</xdr:colOff>
      <xdr:row>61</xdr:row>
      <xdr:rowOff>133350</xdr:rowOff>
    </xdr:to>
    <xdr:graphicFrame>
      <xdr:nvGraphicFramePr>
        <xdr:cNvPr id="2" name="Chart 2"/>
        <xdr:cNvGraphicFramePr/>
      </xdr:nvGraphicFramePr>
      <xdr:xfrm>
        <a:off x="371475" y="6629400"/>
        <a:ext cx="630555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B1:M38"/>
  <sheetViews>
    <sheetView showGridLines="0" tabSelected="1" zoomScalePageLayoutView="0" workbookViewId="0" topLeftCell="A1">
      <selection activeCell="B37" sqref="B37"/>
    </sheetView>
  </sheetViews>
  <sheetFormatPr defaultColWidth="11.421875" defaultRowHeight="12.75"/>
  <cols>
    <col min="6" max="6" width="14.140625" style="0" bestFit="1" customWidth="1"/>
    <col min="9" max="9" width="14.140625" style="0" bestFit="1" customWidth="1"/>
    <col min="12" max="12" width="14.140625" style="0" bestFit="1" customWidth="1"/>
  </cols>
  <sheetData>
    <row r="1" ht="56.25" customHeight="1">
      <c r="G1" s="76" t="s">
        <v>152</v>
      </c>
    </row>
    <row r="2" ht="18">
      <c r="B2" s="26" t="s">
        <v>90</v>
      </c>
    </row>
    <row r="3" ht="12.75">
      <c r="B3" t="s">
        <v>91</v>
      </c>
    </row>
    <row r="4" ht="12.75">
      <c r="B4" t="s">
        <v>92</v>
      </c>
    </row>
    <row r="5" ht="12.75">
      <c r="B5" t="s">
        <v>93</v>
      </c>
    </row>
    <row r="8" ht="18">
      <c r="B8" s="26" t="s">
        <v>94</v>
      </c>
    </row>
    <row r="9" ht="12.75">
      <c r="B9" t="s">
        <v>95</v>
      </c>
    </row>
    <row r="11" spans="2:12" ht="13.5" thickBot="1">
      <c r="B11" s="15"/>
      <c r="C11" s="16"/>
      <c r="D11" s="79" t="s">
        <v>16</v>
      </c>
      <c r="E11" s="79"/>
      <c r="F11" s="80"/>
      <c r="G11" s="81" t="s">
        <v>17</v>
      </c>
      <c r="H11" s="81"/>
      <c r="I11" s="82"/>
      <c r="J11" s="83" t="s">
        <v>18</v>
      </c>
      <c r="K11" s="83"/>
      <c r="L11" s="84"/>
    </row>
    <row r="12" spans="2:12" ht="12.75">
      <c r="B12" s="17" t="s">
        <v>0</v>
      </c>
      <c r="C12" s="18" t="s">
        <v>1</v>
      </c>
      <c r="D12" s="19" t="s">
        <v>2</v>
      </c>
      <c r="E12" s="20" t="s">
        <v>8</v>
      </c>
      <c r="F12" s="21" t="s">
        <v>3</v>
      </c>
      <c r="G12" s="59" t="s">
        <v>2</v>
      </c>
      <c r="H12" s="60" t="s">
        <v>8</v>
      </c>
      <c r="I12" s="61" t="s">
        <v>3</v>
      </c>
      <c r="J12" s="22" t="s">
        <v>2</v>
      </c>
      <c r="K12" s="23" t="s">
        <v>8</v>
      </c>
      <c r="L12" s="24" t="s">
        <v>3</v>
      </c>
    </row>
    <row r="13" spans="2:12" ht="12.75">
      <c r="B13" s="3">
        <v>1</v>
      </c>
      <c r="C13" s="3">
        <v>2</v>
      </c>
      <c r="D13" s="3">
        <v>3</v>
      </c>
      <c r="E13" s="3">
        <v>4</v>
      </c>
      <c r="F13" s="3">
        <v>5</v>
      </c>
      <c r="G13" s="3">
        <v>6</v>
      </c>
      <c r="H13" s="3"/>
      <c r="I13" s="3"/>
      <c r="J13" s="3">
        <v>7</v>
      </c>
      <c r="K13" s="3"/>
      <c r="L13" s="3"/>
    </row>
    <row r="16" spans="2:7" ht="12.75">
      <c r="B16" s="25">
        <v>1</v>
      </c>
      <c r="C16" s="78" t="s">
        <v>96</v>
      </c>
      <c r="D16" s="78"/>
      <c r="E16" s="78"/>
      <c r="F16" s="78"/>
      <c r="G16" s="78"/>
    </row>
    <row r="17" spans="2:7" ht="12.75">
      <c r="B17" s="25">
        <v>2</v>
      </c>
      <c r="C17" s="78" t="s">
        <v>97</v>
      </c>
      <c r="D17" s="78"/>
      <c r="E17" s="78"/>
      <c r="F17" s="78"/>
      <c r="G17" s="78"/>
    </row>
    <row r="18" spans="2:7" ht="12.75">
      <c r="B18" s="25">
        <v>3</v>
      </c>
      <c r="C18" s="78" t="s">
        <v>98</v>
      </c>
      <c r="D18" s="78"/>
      <c r="E18" s="78"/>
      <c r="F18" s="78"/>
      <c r="G18" s="78"/>
    </row>
    <row r="19" spans="2:7" ht="12.75">
      <c r="B19" s="25">
        <v>4</v>
      </c>
      <c r="C19" s="78" t="s">
        <v>147</v>
      </c>
      <c r="D19" s="78"/>
      <c r="E19" s="78"/>
      <c r="F19" s="78"/>
      <c r="G19" s="78"/>
    </row>
    <row r="20" spans="2:7" ht="12.75">
      <c r="B20" s="25">
        <v>5</v>
      </c>
      <c r="C20" s="78" t="s">
        <v>148</v>
      </c>
      <c r="D20" s="78"/>
      <c r="E20" s="78"/>
      <c r="F20" s="78"/>
      <c r="G20" s="78"/>
    </row>
    <row r="21" spans="2:7" ht="12.75">
      <c r="B21" s="25">
        <v>6</v>
      </c>
      <c r="C21" s="78" t="s">
        <v>149</v>
      </c>
      <c r="D21" s="78"/>
      <c r="E21" s="78"/>
      <c r="F21" s="78"/>
      <c r="G21" s="78"/>
    </row>
    <row r="22" spans="2:7" ht="12.75">
      <c r="B22" s="25">
        <v>7</v>
      </c>
      <c r="C22" s="78" t="s">
        <v>99</v>
      </c>
      <c r="D22" s="78"/>
      <c r="E22" s="78"/>
      <c r="F22" s="78"/>
      <c r="G22" s="78"/>
    </row>
    <row r="25" ht="12.75">
      <c r="B25" t="s">
        <v>100</v>
      </c>
    </row>
    <row r="26" ht="12.75">
      <c r="B26" t="s">
        <v>150</v>
      </c>
    </row>
    <row r="27" ht="12.75">
      <c r="B27" t="s">
        <v>151</v>
      </c>
    </row>
    <row r="34" ht="18">
      <c r="B34" s="26" t="s">
        <v>101</v>
      </c>
    </row>
    <row r="35" ht="18">
      <c r="B35" s="26"/>
    </row>
    <row r="36" spans="2:13" ht="30.75" customHeight="1">
      <c r="B36" s="85" t="s">
        <v>154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</row>
    <row r="37" ht="12.75">
      <c r="B37" t="s">
        <v>102</v>
      </c>
    </row>
    <row r="38" ht="12.75">
      <c r="B38" s="97" t="s">
        <v>153</v>
      </c>
    </row>
  </sheetData>
  <sheetProtection sheet="1" objects="1" scenarios="1" selectLockedCells="1"/>
  <mergeCells count="11">
    <mergeCell ref="C20:G20"/>
    <mergeCell ref="C19:G19"/>
    <mergeCell ref="D11:F11"/>
    <mergeCell ref="G11:I11"/>
    <mergeCell ref="J11:L11"/>
    <mergeCell ref="C16:G16"/>
    <mergeCell ref="B36:M36"/>
    <mergeCell ref="C17:G17"/>
    <mergeCell ref="C18:G18"/>
    <mergeCell ref="C22:G22"/>
    <mergeCell ref="C21:G2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9"/>
  <dimension ref="A1:D12"/>
  <sheetViews>
    <sheetView showGridLines="0" zoomScalePageLayoutView="0" workbookViewId="0" topLeftCell="A1">
      <selection activeCell="D3" sqref="D3"/>
    </sheetView>
  </sheetViews>
  <sheetFormatPr defaultColWidth="0" defaultRowHeight="12.75"/>
  <cols>
    <col min="1" max="1" width="11.421875" style="0" customWidth="1"/>
    <col min="2" max="2" width="25.57421875" style="26" bestFit="1" customWidth="1"/>
    <col min="3" max="3" width="4.00390625" style="26" customWidth="1"/>
    <col min="4" max="4" width="57.7109375" style="0" customWidth="1"/>
    <col min="5" max="7" width="11.421875" style="0" customWidth="1"/>
    <col min="8" max="16384" width="0" style="0" hidden="1" customWidth="1"/>
  </cols>
  <sheetData>
    <row r="1" spans="2:4" ht="30">
      <c r="B1" s="63"/>
      <c r="D1" s="77" t="s">
        <v>152</v>
      </c>
    </row>
    <row r="2" ht="18.75" thickBot="1">
      <c r="B2" s="63"/>
    </row>
    <row r="3" spans="2:4" ht="18.75" thickBot="1">
      <c r="B3" s="64" t="s">
        <v>123</v>
      </c>
      <c r="D3" s="62"/>
    </row>
    <row r="4" ht="18.75" thickBot="1">
      <c r="B4" s="65"/>
    </row>
    <row r="5" spans="2:4" ht="18.75" thickBot="1">
      <c r="B5" s="64" t="s">
        <v>124</v>
      </c>
      <c r="D5" s="62"/>
    </row>
    <row r="6" ht="18.75" thickBot="1">
      <c r="B6" s="64"/>
    </row>
    <row r="7" spans="2:4" ht="18.75" thickBot="1">
      <c r="B7" s="64" t="s">
        <v>125</v>
      </c>
      <c r="D7" s="62"/>
    </row>
    <row r="8" ht="18.75" thickBot="1">
      <c r="B8" s="64"/>
    </row>
    <row r="9" spans="1:4" ht="35.25" customHeight="1" thickBot="1">
      <c r="A9" s="87" t="s">
        <v>139</v>
      </c>
      <c r="B9" s="87"/>
      <c r="D9" s="62"/>
    </row>
    <row r="10" ht="18.75" thickBot="1">
      <c r="B10" s="64"/>
    </row>
    <row r="11" spans="2:4" ht="18.75" thickBot="1">
      <c r="B11" s="64" t="s">
        <v>126</v>
      </c>
      <c r="D11" s="62"/>
    </row>
    <row r="12" ht="18">
      <c r="B12" s="65"/>
    </row>
  </sheetData>
  <sheetProtection sheet="1" objects="1" scenarios="1" selectLockedCells="1"/>
  <mergeCells count="1">
    <mergeCell ref="A9:B9"/>
  </mergeCells>
  <conditionalFormatting sqref="B3 B5:B8 B10:B11">
    <cfRule type="expression" priority="1" dxfId="3" stopIfTrue="1">
      <formula>LEN(TRIM(B3))=0</formula>
    </cfRule>
  </conditionalFormatting>
  <dataValidations count="3">
    <dataValidation type="list" allowBlank="1" showInputMessage="1" showErrorMessage="1" sqref="D9">
      <formula1>"Oui, Non"</formula1>
    </dataValidation>
    <dataValidation type="list" allowBlank="1" showInputMessage="1" showErrorMessage="1" sqref="D11">
      <formula1>"Tous les jours, 5jours sur 7, Au moins 1 fois par semaine, Jamais"</formula1>
    </dataValidation>
    <dataValidation type="list" allowBlank="1" showInputMessage="1" showErrorMessage="1" sqref="D5">
      <formula1>"MAS, FAM, Foyer de vie, ITEP, IEM, IME"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O22"/>
  <sheetViews>
    <sheetView showGridLines="0" zoomScale="85" zoomScaleNormal="85" zoomScaleSheetLayoutView="25" zoomScalePageLayoutView="0" workbookViewId="0" topLeftCell="A1">
      <pane ySplit="4" topLeftCell="A5" activePane="bottomLeft" state="frozen"/>
      <selection pane="topLeft" activeCell="C1" sqref="C1"/>
      <selection pane="bottomLeft" activeCell="C7" sqref="C7"/>
    </sheetView>
  </sheetViews>
  <sheetFormatPr defaultColWidth="11.421875" defaultRowHeight="12.75"/>
  <cols>
    <col min="1" max="1" width="5.140625" style="27" customWidth="1"/>
    <col min="2" max="2" width="93.28125" style="30" customWidth="1"/>
    <col min="3" max="3" width="28.28125" style="31" customWidth="1"/>
    <col min="4" max="4" width="8.7109375" style="31" customWidth="1"/>
    <col min="5" max="5" width="42.421875" style="32" customWidth="1"/>
    <col min="6" max="6" width="28.421875" style="29" customWidth="1"/>
    <col min="7" max="7" width="8.8515625" style="29" customWidth="1"/>
    <col min="8" max="8" width="42.28125" style="29" customWidth="1"/>
    <col min="9" max="9" width="28.421875" style="29" customWidth="1"/>
    <col min="10" max="10" width="8.8515625" style="29" customWidth="1"/>
    <col min="11" max="11" width="42.28125" style="29" customWidth="1"/>
    <col min="12" max="12" width="16.7109375" style="29" hidden="1" customWidth="1"/>
    <col min="13" max="13" width="13.8515625" style="29" hidden="1" customWidth="1"/>
    <col min="14" max="15" width="0" style="29" hidden="1" customWidth="1"/>
    <col min="16" max="16384" width="11.421875" style="29" customWidth="1"/>
  </cols>
  <sheetData>
    <row r="1" spans="2:5" ht="26.25">
      <c r="B1" s="28" t="s">
        <v>14</v>
      </c>
      <c r="C1" s="90" t="s">
        <v>103</v>
      </c>
      <c r="D1" s="90"/>
      <c r="E1" s="90"/>
    </row>
    <row r="2" ht="16.5" customHeight="1"/>
    <row r="3" spans="1:11" ht="19.5" customHeight="1" thickBot="1">
      <c r="A3" s="33"/>
      <c r="B3" s="34"/>
      <c r="C3" s="91" t="s">
        <v>16</v>
      </c>
      <c r="D3" s="91"/>
      <c r="E3" s="92"/>
      <c r="F3" s="93" t="s">
        <v>17</v>
      </c>
      <c r="G3" s="93"/>
      <c r="H3" s="94"/>
      <c r="I3" s="88" t="s">
        <v>18</v>
      </c>
      <c r="J3" s="88"/>
      <c r="K3" s="89"/>
    </row>
    <row r="4" spans="1:15" ht="18.75" thickBot="1">
      <c r="A4" s="35" t="s">
        <v>0</v>
      </c>
      <c r="B4" s="36" t="s">
        <v>1</v>
      </c>
      <c r="C4" s="37" t="s">
        <v>2</v>
      </c>
      <c r="D4" s="38" t="s">
        <v>8</v>
      </c>
      <c r="E4" s="39" t="s">
        <v>3</v>
      </c>
      <c r="F4" s="55" t="s">
        <v>2</v>
      </c>
      <c r="G4" s="56" t="s">
        <v>8</v>
      </c>
      <c r="H4" s="57" t="s">
        <v>3</v>
      </c>
      <c r="I4" s="40" t="s">
        <v>2</v>
      </c>
      <c r="J4" s="41" t="s">
        <v>8</v>
      </c>
      <c r="K4" s="42" t="s">
        <v>3</v>
      </c>
      <c r="L4" s="43" t="s">
        <v>79</v>
      </c>
      <c r="M4" s="43" t="s">
        <v>86</v>
      </c>
      <c r="N4" s="43" t="s">
        <v>87</v>
      </c>
      <c r="O4" s="43" t="s">
        <v>88</v>
      </c>
    </row>
    <row r="5" spans="1:15" ht="63.75" thickBot="1">
      <c r="A5" s="44">
        <v>1</v>
      </c>
      <c r="B5" s="45" t="s">
        <v>9</v>
      </c>
      <c r="C5" s="10" t="s">
        <v>140</v>
      </c>
      <c r="D5" s="1">
        <f>IF(C5="","",IF(C5="Oui",5,IF(C5="Partiellement",3,0)))</f>
        <v>5</v>
      </c>
      <c r="E5" s="11" t="s">
        <v>70</v>
      </c>
      <c r="F5" s="10"/>
      <c r="G5" s="1">
        <f>IF(F5="","",IF(F5="Oui",5,IF(F5="Partiellement",3,0)))</f>
      </c>
      <c r="H5" s="13"/>
      <c r="I5" s="10"/>
      <c r="J5" s="1">
        <f>IF(I5="","",IF(I5="Oui",5,IF(I5="Partiellement",3,0)))</f>
      </c>
      <c r="K5" s="11"/>
      <c r="L5" s="11"/>
      <c r="M5" s="11"/>
      <c r="N5" s="11" t="s">
        <v>89</v>
      </c>
      <c r="O5" s="11" t="s">
        <v>89</v>
      </c>
    </row>
    <row r="6" spans="1:15" ht="47.25" thickBot="1">
      <c r="A6" s="44">
        <v>2</v>
      </c>
      <c r="B6" s="45" t="s">
        <v>10</v>
      </c>
      <c r="C6" s="10" t="s">
        <v>141</v>
      </c>
      <c r="D6" s="1">
        <f>IF(C6="","",IF(C6="Tous les prescripteurs",5,IF(C6="Certains prescripteurs",3,0)))</f>
        <v>5</v>
      </c>
      <c r="E6" s="11" t="s">
        <v>71</v>
      </c>
      <c r="F6" s="10"/>
      <c r="G6" s="1">
        <f>IF(F6="","",IF(F6="Tous les prescripteurs",5,IF(F6="Certains prescripteurs",3,0)))</f>
      </c>
      <c r="H6" s="13"/>
      <c r="I6" s="10"/>
      <c r="J6" s="1">
        <f>IF(I6="","",IF(I6="Tous les prescripteurs",5,IF(I6="Certains prescripteurs",3,0)))</f>
      </c>
      <c r="K6" s="11"/>
      <c r="L6" s="11"/>
      <c r="M6" s="11"/>
      <c r="N6" s="11" t="s">
        <v>89</v>
      </c>
      <c r="O6" s="11" t="s">
        <v>89</v>
      </c>
    </row>
    <row r="7" spans="1:15" ht="78" thickBot="1">
      <c r="A7" s="44">
        <v>3</v>
      </c>
      <c r="B7" s="45" t="s">
        <v>11</v>
      </c>
      <c r="C7" s="10" t="s">
        <v>140</v>
      </c>
      <c r="D7" s="1">
        <f>IF(C7="","",IF(C7="Oui",5,0))</f>
        <v>5</v>
      </c>
      <c r="E7" s="11" t="s">
        <v>72</v>
      </c>
      <c r="F7" s="10"/>
      <c r="G7" s="1">
        <f>IF(F7="","",IF(F7="Oui",5,0))</f>
      </c>
      <c r="H7" s="13"/>
      <c r="I7" s="10"/>
      <c r="J7" s="1">
        <f>IF(I7="","",IF(I7="Oui",5,0))</f>
      </c>
      <c r="K7" s="11"/>
      <c r="L7" s="11"/>
      <c r="M7" s="11"/>
      <c r="N7" s="11"/>
      <c r="O7" s="11" t="s">
        <v>89</v>
      </c>
    </row>
    <row r="8" spans="1:15" ht="92.25" thickBot="1">
      <c r="A8" s="44">
        <v>4</v>
      </c>
      <c r="B8" s="46" t="s">
        <v>12</v>
      </c>
      <c r="C8" s="10" t="s">
        <v>142</v>
      </c>
      <c r="D8" s="1">
        <f>IF(C8="","",IF(C8="9,10 dossiers",5,IF(C8="7,8 dossiers",4,IF(C8="5,6 dossiers",3,IF(C8="3,4 dossiers",2,IF(C8="1,2 dossiers",1,0))))))</f>
        <v>5</v>
      </c>
      <c r="E8" s="11" t="s">
        <v>73</v>
      </c>
      <c r="F8" s="10"/>
      <c r="G8" s="1">
        <f>IF(F8="","",IF(F8="9,10 dossiers",5,IF(F8="7,8 dossiers",4,IF(F8="5,6 dossiers",3,IF(F8="3,4 dossiers",2,IF(F8="1,2 dossiers",1,0))))))</f>
      </c>
      <c r="H8" s="13"/>
      <c r="I8" s="10"/>
      <c r="J8" s="1">
        <f>IF(I8="","",IF(I8="9,10 dossiers",5,IF(I8="7,8 dossiers",4,IF(I8="5,6 dossiers",3,IF(I8="3,4 dossiers",2,IF(I8="1,2 dossiers",1,0))))))</f>
      </c>
      <c r="K8" s="11"/>
      <c r="L8" s="11"/>
      <c r="M8" s="11" t="s">
        <v>89</v>
      </c>
      <c r="N8" s="11"/>
      <c r="O8" s="11"/>
    </row>
    <row r="9" spans="1:15" ht="32.25" thickBot="1">
      <c r="A9" s="52">
        <v>5</v>
      </c>
      <c r="B9" s="47" t="s">
        <v>4</v>
      </c>
      <c r="C9" s="66"/>
      <c r="D9" s="67"/>
      <c r="E9" s="68"/>
      <c r="F9" s="69"/>
      <c r="G9" s="70"/>
      <c r="H9" s="71"/>
      <c r="I9" s="69"/>
      <c r="J9" s="70"/>
      <c r="K9" s="68"/>
      <c r="L9" s="11"/>
      <c r="M9" s="11"/>
      <c r="N9" s="11"/>
      <c r="O9" s="11"/>
    </row>
    <row r="10" spans="1:15" ht="95.25" thickBot="1">
      <c r="A10" s="53" t="s">
        <v>59</v>
      </c>
      <c r="B10" s="47" t="s">
        <v>127</v>
      </c>
      <c r="C10" s="10" t="s">
        <v>128</v>
      </c>
      <c r="D10" s="1">
        <f>IF(C10="","",IF(C10="uniquement la prescription",1,IF(C10="La prescription, l'établissement d'un plan d'administration",3,IF(C10="la prescription,le plan d'administration,la tracabilité de l'administration",3,IF(C10="La prescription,plan d'administration,la tracabilité et interface avec le pharmacien",5,0)))))</f>
        <v>5</v>
      </c>
      <c r="E10" s="12"/>
      <c r="F10" s="10"/>
      <c r="G10" s="1">
        <f>IF(F10="","",IF(F10="Oui",5,0))</f>
      </c>
      <c r="H10" s="14"/>
      <c r="I10" s="10"/>
      <c r="J10" s="1">
        <f>IF(I10="","",IF(I10="Oui",5,0))</f>
      </c>
      <c r="K10" s="12"/>
      <c r="L10" s="11"/>
      <c r="M10" s="11"/>
      <c r="N10" s="11"/>
      <c r="O10" s="11"/>
    </row>
    <row r="11" spans="1:15" ht="48" thickBot="1">
      <c r="A11" s="54" t="s">
        <v>60</v>
      </c>
      <c r="B11" s="46" t="s">
        <v>129</v>
      </c>
      <c r="C11" s="10" t="s">
        <v>130</v>
      </c>
      <c r="D11" s="1">
        <f>IF(C11="","",IF(C11="saisit ET valide lui-même les prescriptions sur informatique",5,1))</f>
        <v>5</v>
      </c>
      <c r="E11" s="12"/>
      <c r="F11" s="10"/>
      <c r="G11" s="1">
        <f>IF(F11="","",IF(F11="Oui",5,0))</f>
      </c>
      <c r="H11" s="14"/>
      <c r="I11" s="10"/>
      <c r="J11" s="1">
        <f>IF(I11="","",IF(I11="Oui",5,0))</f>
      </c>
      <c r="K11" s="12"/>
      <c r="L11" s="11"/>
      <c r="M11" s="11"/>
      <c r="N11" s="11"/>
      <c r="O11" s="11"/>
    </row>
    <row r="12" spans="1:15" ht="47.25" thickBot="1">
      <c r="A12" s="44">
        <v>6</v>
      </c>
      <c r="B12" s="45" t="s">
        <v>13</v>
      </c>
      <c r="C12" s="10" t="s">
        <v>143</v>
      </c>
      <c r="D12" s="1">
        <f>IF(C12="","",IF(C12="Conforme",5,0))</f>
        <v>5</v>
      </c>
      <c r="E12" s="11" t="s">
        <v>74</v>
      </c>
      <c r="F12" s="10"/>
      <c r="G12" s="1">
        <f>IF(F12="","",IF(F12="Conforme",5,0))</f>
      </c>
      <c r="H12" s="13"/>
      <c r="I12" s="10"/>
      <c r="J12" s="1">
        <f>IF(I12="","",IF(I12="Conforme",5,0))</f>
      </c>
      <c r="K12" s="11"/>
      <c r="L12" s="11"/>
      <c r="M12" s="11"/>
      <c r="N12" s="11" t="s">
        <v>89</v>
      </c>
      <c r="O12" s="11"/>
    </row>
    <row r="13" spans="1:15" ht="31.5" customHeight="1" thickBot="1">
      <c r="A13" s="44">
        <v>7</v>
      </c>
      <c r="B13" s="46" t="s">
        <v>5</v>
      </c>
      <c r="C13" s="10" t="s">
        <v>133</v>
      </c>
      <c r="D13" s="1">
        <f>IF(C13="","",IF(C13="Toujours",5,IF(C13="Quelquefois / supérieur à 72h",3,0)))</f>
        <v>5</v>
      </c>
      <c r="E13" s="11" t="s">
        <v>75</v>
      </c>
      <c r="F13" s="10"/>
      <c r="G13" s="1">
        <f>IF(F13="","",IF(F13="Toujours / Non applicable",5,IF(F13="Quelquefois / supérieur à 72h",3,0)))</f>
      </c>
      <c r="H13" s="13"/>
      <c r="I13" s="10"/>
      <c r="J13" s="1">
        <f>IF(I13="","",IF(I13="Toujours / Non applicable",5,IF(I13="Quelquefois / supérieur à 72h",3,0)))</f>
      </c>
      <c r="K13" s="11"/>
      <c r="L13" s="11"/>
      <c r="M13" s="11"/>
      <c r="N13" s="11"/>
      <c r="O13" s="11" t="s">
        <v>89</v>
      </c>
    </row>
    <row r="14" spans="1:15" ht="22.5" customHeight="1" thickBot="1">
      <c r="A14" s="44">
        <v>8</v>
      </c>
      <c r="B14" s="46" t="s">
        <v>131</v>
      </c>
      <c r="C14" s="72"/>
      <c r="D14" s="66"/>
      <c r="E14" s="73"/>
      <c r="F14" s="69"/>
      <c r="G14" s="74">
        <f>IF(F14="","",IF(F14="9,10 dossiers",5,IF(F14="7,8 dossiers",4,IF(F14="5,6 dossiers",3,IF(F14="3,4 dossiers",2,IF(F14="1,2 dossiers",1,0))))))</f>
      </c>
      <c r="H14" s="71"/>
      <c r="I14" s="69"/>
      <c r="J14" s="74">
        <f>IF(I14="","",IF(I14="9,10 dossiers",5,IF(I14="7,8 dossiers",4,IF(I14="5,6 dossiers",3,IF(I14="3,4 dossiers",2,IF(I14="1,2 dossiers",1,0))))))</f>
      </c>
      <c r="K14" s="68"/>
      <c r="L14" s="11"/>
      <c r="M14" s="11" t="s">
        <v>89</v>
      </c>
      <c r="N14" s="11"/>
      <c r="O14" s="11"/>
    </row>
    <row r="15" spans="1:15" ht="17.25" customHeight="1" thickBot="1">
      <c r="A15" s="44" t="s">
        <v>115</v>
      </c>
      <c r="B15" s="50" t="s">
        <v>112</v>
      </c>
      <c r="C15" s="10" t="s">
        <v>142</v>
      </c>
      <c r="D15" s="1">
        <f>IF(C15="","",IF(C15="9,10 dossiers",5,IF(C15="7,8 dossiers",4,IF(C15="5,6 dossiers",3,IF(C15="3,4 dossiers",2,IF(C15="1,2 dossiers",1,0))))))</f>
        <v>5</v>
      </c>
      <c r="E15" s="11" t="s">
        <v>73</v>
      </c>
      <c r="F15" s="10"/>
      <c r="G15" s="1"/>
      <c r="H15" s="13"/>
      <c r="I15" s="10"/>
      <c r="J15" s="1"/>
      <c r="K15" s="11"/>
      <c r="L15" s="11"/>
      <c r="M15" s="11"/>
      <c r="N15" s="11"/>
      <c r="O15" s="11"/>
    </row>
    <row r="16" spans="1:15" ht="17.25" customHeight="1" thickBot="1">
      <c r="A16" s="44" t="s">
        <v>116</v>
      </c>
      <c r="B16" s="50" t="s">
        <v>113</v>
      </c>
      <c r="C16" s="10" t="s">
        <v>142</v>
      </c>
      <c r="D16" s="1">
        <f>IF(C16="","",IF(C16="9,10 dossiers",5,IF(C16="7,8 dossiers",4,IF(C16="5,6 dossiers",3,IF(C16="3,4 dossiers",2,IF(C16="1,2 dossiers",1,0))))))</f>
        <v>5</v>
      </c>
      <c r="F16" s="10"/>
      <c r="G16" s="1"/>
      <c r="H16" s="13"/>
      <c r="I16" s="10"/>
      <c r="J16" s="1"/>
      <c r="K16" s="11"/>
      <c r="L16" s="11"/>
      <c r="M16" s="11"/>
      <c r="N16" s="11"/>
      <c r="O16" s="11"/>
    </row>
    <row r="17" spans="1:15" ht="48" thickBot="1">
      <c r="A17" s="44" t="s">
        <v>117</v>
      </c>
      <c r="B17" s="50" t="s">
        <v>114</v>
      </c>
      <c r="C17" s="10" t="s">
        <v>142</v>
      </c>
      <c r="D17" s="1">
        <f>IF(C17="","",IF(C17="9,10 dossiers",5,IF(C17="7,8 dossiers",4,IF(C17="5,6 dossiers",3,IF(C17="3,4 dossiers",2,IF(C17="1,2 dossiers",1,0))))))</f>
        <v>5</v>
      </c>
      <c r="E17" s="11" t="s">
        <v>73</v>
      </c>
      <c r="F17" s="10"/>
      <c r="G17" s="1"/>
      <c r="H17" s="13"/>
      <c r="I17" s="10"/>
      <c r="J17" s="1"/>
      <c r="K17" s="11"/>
      <c r="L17" s="11"/>
      <c r="M17" s="11"/>
      <c r="N17" s="11"/>
      <c r="O17" s="11"/>
    </row>
    <row r="18" spans="1:15" ht="93.75" thickBot="1">
      <c r="A18" s="44">
        <v>9</v>
      </c>
      <c r="B18" s="46" t="s">
        <v>104</v>
      </c>
      <c r="C18" s="10" t="s">
        <v>142</v>
      </c>
      <c r="D18" s="1">
        <f>IF(C18="","",IF(C18="9,10 dossiers",5,IF(C18="7,8 dossiers",4,IF(C18="5,6 dossiers",3,IF(C18="3,4 dossiers",2,IF(C18="1,2 dossiers",1,0))))))</f>
        <v>5</v>
      </c>
      <c r="E18" s="11" t="s">
        <v>73</v>
      </c>
      <c r="F18" s="10"/>
      <c r="G18" s="1">
        <f>IF(F18="","",IF(F18="9,10 dossiers",5,IF(F18="7,8 dossiers",4,IF(F18="5,6 dossiers",3,IF(F18="3,4 dossiers",2,IF(F18="1,2 dossiers",1,0))))))</f>
      </c>
      <c r="H18" s="13"/>
      <c r="I18" s="10"/>
      <c r="J18" s="1">
        <f>IF(I18="","",IF(I18="9,10 dossiers",5,IF(I18="7,8 dossiers",4,IF(I18="5,6 dossiers",3,IF(I18="3,4 dossiers",2,IF(I18="1,2 dossiers",1,0))))))</f>
      </c>
      <c r="K18" s="11"/>
      <c r="L18" s="11"/>
      <c r="M18" s="11" t="s">
        <v>89</v>
      </c>
      <c r="N18" s="11"/>
      <c r="O18" s="11"/>
    </row>
    <row r="19" spans="1:15" ht="31.5" customHeight="1" thickBot="1">
      <c r="A19" s="44">
        <v>10</v>
      </c>
      <c r="B19" s="46" t="s">
        <v>15</v>
      </c>
      <c r="C19" s="10" t="s">
        <v>140</v>
      </c>
      <c r="D19" s="1">
        <f>IF(C19="","",IF(C19="Oui",5,IF(C19="Partiellement",3,0)))</f>
        <v>5</v>
      </c>
      <c r="E19" s="11" t="s">
        <v>64</v>
      </c>
      <c r="F19" s="10"/>
      <c r="G19" s="1">
        <f>IF(F19="","",IF(F19="Oui",5,IF(F19="Partiellement",3,0)))</f>
      </c>
      <c r="H19" s="13"/>
      <c r="I19" s="10"/>
      <c r="J19" s="1">
        <f>IF(I19="","",IF(I19="Oui",5,IF(I19="Partiellement",3,0)))</f>
      </c>
      <c r="K19" s="11"/>
      <c r="L19" s="11"/>
      <c r="M19" s="11"/>
      <c r="N19" s="11" t="s">
        <v>89</v>
      </c>
      <c r="O19" s="11"/>
    </row>
    <row r="20" spans="1:15" ht="48" thickBot="1">
      <c r="A20" s="44">
        <v>11</v>
      </c>
      <c r="B20" s="46" t="s">
        <v>6</v>
      </c>
      <c r="C20" s="10" t="s">
        <v>140</v>
      </c>
      <c r="D20" s="1">
        <f>IF(C20="","",IF(C20="Oui",5,0))</f>
        <v>5</v>
      </c>
      <c r="E20" s="11" t="s">
        <v>64</v>
      </c>
      <c r="F20" s="10"/>
      <c r="G20" s="1">
        <f>IF(F20="","",IF(F20="Oui",5,0))</f>
      </c>
      <c r="H20" s="13"/>
      <c r="I20" s="10"/>
      <c r="J20" s="1">
        <f>IF(I20="","",IF(I20="Oui",5,0))</f>
      </c>
      <c r="K20" s="11"/>
      <c r="L20" s="11"/>
      <c r="M20" s="11"/>
      <c r="N20" s="11" t="s">
        <v>89</v>
      </c>
      <c r="O20" s="11"/>
    </row>
    <row r="21" spans="1:15" ht="32.25" thickBot="1">
      <c r="A21" s="44">
        <v>12</v>
      </c>
      <c r="B21" s="46" t="s">
        <v>7</v>
      </c>
      <c r="C21" s="10" t="s">
        <v>133</v>
      </c>
      <c r="D21" s="1">
        <f>IF(C21="","",IF(C21="Toujours",5,IF(C21="Quelquefois",3,0)))</f>
        <v>5</v>
      </c>
      <c r="E21" s="11" t="s">
        <v>64</v>
      </c>
      <c r="F21" s="10"/>
      <c r="G21" s="1">
        <f>IF(F21="","",IF(F21="Toujours",5,IF(F21="Quelquefois",3,0)))</f>
      </c>
      <c r="H21" s="13"/>
      <c r="I21" s="10"/>
      <c r="J21" s="1">
        <f>IF(I21="","",IF(I21="Toujours",5,IF(I21="Quelquefois",3,0)))</f>
      </c>
      <c r="K21" s="11"/>
      <c r="L21" s="11"/>
      <c r="M21" s="11"/>
      <c r="N21" s="11" t="s">
        <v>89</v>
      </c>
      <c r="O21" s="11"/>
    </row>
    <row r="22" ht="15.75">
      <c r="C22" s="51"/>
    </row>
  </sheetData>
  <sheetProtection sheet="1" objects="1" scenarios="1" selectLockedCells="1"/>
  <protectedRanges>
    <protectedRange password="C7DC" sqref="D5:D8 G10:G11 J10:J11 D10:D13 D15:D21" name="Plage1"/>
  </protectedRanges>
  <autoFilter ref="L4:O21"/>
  <mergeCells count="4">
    <mergeCell ref="I3:K3"/>
    <mergeCell ref="C1:E1"/>
    <mergeCell ref="C3:E3"/>
    <mergeCell ref="F3:H3"/>
  </mergeCells>
  <conditionalFormatting sqref="B14:B18 C15:C18 D14 B5:C12 B21:C21 E21:K21 F12:G12 I12:J12 I10:I11 L5:O21 E5:E12 F10:F11 F5:G9 H5:H12 K5:K12 I5:J9 F14:K18 E15 E17:E20">
    <cfRule type="expression" priority="1" dxfId="3" stopIfTrue="1">
      <formula>LEN(TRIM(B5))=0</formula>
    </cfRule>
  </conditionalFormatting>
  <conditionalFormatting sqref="D5:D8 J10:J11 G10:G11 D10:D13 D15:D21">
    <cfRule type="cellIs" priority="2" dxfId="2" operator="equal" stopIfTrue="1">
      <formula>5</formula>
    </cfRule>
    <cfRule type="cellIs" priority="3" dxfId="1" operator="equal" stopIfTrue="1">
      <formula>3</formula>
    </cfRule>
    <cfRule type="cellIs" priority="4" dxfId="0" operator="equal" stopIfTrue="1">
      <formula>0</formula>
    </cfRule>
  </conditionalFormatting>
  <dataValidations count="17">
    <dataValidation type="list" allowBlank="1" showInputMessage="1" showErrorMessage="1" sqref="F5 F19 I19 I5">
      <formula1>"Oui, Partiellement,Non"</formula1>
    </dataValidation>
    <dataValidation type="list" allowBlank="1" showInputMessage="1" showErrorMessage="1" sqref="I6 F6">
      <formula1>"Tous les prescripteurs, Certains prescripteurs, Aucun prescripteur"</formula1>
    </dataValidation>
    <dataValidation type="list" allowBlank="1" showInputMessage="1" showErrorMessage="1" sqref="F10:F11 F20 I20 I10:I11 F7 I7">
      <formula1>"Oui, Non"</formula1>
    </dataValidation>
    <dataValidation type="list" allowBlank="1" showInputMessage="1" showErrorMessage="1" sqref="F8 F14:F18 I14:I18 I8">
      <formula1>"9,10 dossiers, 7,8 dossiers, 5,6 dossiers, 3,4 dossiers, 1,2 dossiers, Aucun dossier"</formula1>
    </dataValidation>
    <dataValidation type="list" allowBlank="1" showInputMessage="1" showErrorMessage="1" sqref="I12 F12">
      <formula1>"Conforme, Non conforme"</formula1>
    </dataValidation>
    <dataValidation type="list" allowBlank="1" showInputMessage="1" showErrorMessage="1" sqref="I21 F21">
      <formula1>"Toujours, Quelquefois, Jamais"</formula1>
    </dataValidation>
    <dataValidation type="list" allowBlank="1" showInputMessage="1" showErrorMessage="1" sqref="I13 F13">
      <formula1>"Toujours / Non applicable, Quelquefois / supérieur à 72h, Jamais"</formula1>
    </dataValidation>
    <dataValidation type="list" allowBlank="1" showInputMessage="1" showErrorMessage="1" sqref="C1:E1">
      <formula1>"Tous les critères, Audit de dossiers, Interview, Observations, Consultation de documents, "</formula1>
    </dataValidation>
    <dataValidation type="list" allowBlank="1" showInputMessage="1" showErrorMessage="1" sqref="C5 C19">
      <formula1>"Oui, Partiellement,Non,NA"</formula1>
    </dataValidation>
    <dataValidation type="list" allowBlank="1" showInputMessage="1" showErrorMessage="1" sqref="C6">
      <formula1>"Tous les prescripteurs, Certains prescripteurs, Aucun prescripteur,NA"</formula1>
    </dataValidation>
    <dataValidation type="list" allowBlank="1" showInputMessage="1" showErrorMessage="1" sqref="C7 C20">
      <formula1>"Oui, Non, NA"</formula1>
    </dataValidation>
    <dataValidation type="list" allowBlank="1" showInputMessage="1" showErrorMessage="1" sqref="C10">
      <formula1>"Uniquement la prescription, La prescription, l'établissement d'un plan d'administration, la prescription,le plan d'administration,la tracabilité de l'administration, La prescription,plan d'administration,la tracabilité et interface avec le pharmacien,NA  "</formula1>
    </dataValidation>
    <dataValidation type="list" allowBlank="1" showInputMessage="1" showErrorMessage="1" sqref="C11">
      <formula1>"saisit et valide lui-même les prescriptions sur informatique, Valide uniquement les prescriptions,NA"</formula1>
    </dataValidation>
    <dataValidation type="list" allowBlank="1" showInputMessage="1" showErrorMessage="1" sqref="C12">
      <formula1>"Conforme, Non-conforme, NA"</formula1>
    </dataValidation>
    <dataValidation type="list" allowBlank="1" showInputMessage="1" showErrorMessage="1" sqref="C13">
      <formula1>"Toujours, Quelquefois / supérieur à 72h, Jamais, NA"</formula1>
    </dataValidation>
    <dataValidation type="list" allowBlank="1" showInputMessage="1" showErrorMessage="1" sqref="C21">
      <formula1>"Toujours, Quelquefois, Jamais, NA"</formula1>
    </dataValidation>
    <dataValidation type="list" allowBlank="1" showInputMessage="1" showErrorMessage="1" sqref="C8 C15:C18">
      <formula1>"9,10 dossiers, 7,8 dossiers, 5,6 dossiers, 3,4 dossiers, 1,2 dossiers, Aucun dossier,NA"</formula1>
    </dataValidation>
  </dataValidations>
  <printOptions/>
  <pageMargins left="0.7874015748031497" right="0.7874015748031497" top="0.35433070866141736" bottom="0.3937007874015748" header="0.31496062992125984" footer="0.31496062992125984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O16"/>
  <sheetViews>
    <sheetView showGridLines="0" zoomScale="85" zoomScaleNormal="85" zoomScaleSheetLayoutView="25" zoomScalePageLayoutView="0" workbookViewId="0" topLeftCell="A1">
      <pane ySplit="4" topLeftCell="A5" activePane="bottomLeft" state="frozen"/>
      <selection pane="topLeft" activeCell="C1" sqref="C1"/>
      <selection pane="bottomLeft" activeCell="C8" sqref="C8"/>
    </sheetView>
  </sheetViews>
  <sheetFormatPr defaultColWidth="11.421875" defaultRowHeight="12.75"/>
  <cols>
    <col min="1" max="1" width="3.8515625" style="27" bestFit="1" customWidth="1"/>
    <col min="2" max="2" width="93.28125" style="30" customWidth="1"/>
    <col min="3" max="3" width="28.28125" style="31" customWidth="1"/>
    <col min="4" max="4" width="8.7109375" style="31" customWidth="1"/>
    <col min="5" max="5" width="42.421875" style="32" customWidth="1"/>
    <col min="6" max="6" width="28.421875" style="29" customWidth="1"/>
    <col min="7" max="7" width="8.8515625" style="29" customWidth="1"/>
    <col min="8" max="8" width="42.28125" style="29" customWidth="1"/>
    <col min="9" max="9" width="28.421875" style="29" customWidth="1"/>
    <col min="10" max="10" width="8.8515625" style="29" customWidth="1"/>
    <col min="11" max="11" width="42.28125" style="29" customWidth="1"/>
    <col min="12" max="16384" width="11.421875" style="29" customWidth="1"/>
  </cols>
  <sheetData>
    <row r="1" spans="2:5" ht="26.25">
      <c r="B1" s="28" t="s">
        <v>27</v>
      </c>
      <c r="C1" s="90" t="s">
        <v>103</v>
      </c>
      <c r="D1" s="90"/>
      <c r="E1" s="90"/>
    </row>
    <row r="3" spans="1:11" ht="18.75" thickBot="1">
      <c r="A3" s="33"/>
      <c r="B3" s="34"/>
      <c r="C3" s="91" t="s">
        <v>16</v>
      </c>
      <c r="D3" s="91"/>
      <c r="E3" s="92"/>
      <c r="F3" s="93" t="s">
        <v>17</v>
      </c>
      <c r="G3" s="93"/>
      <c r="H3" s="94"/>
      <c r="I3" s="88" t="s">
        <v>18</v>
      </c>
      <c r="J3" s="88"/>
      <c r="K3" s="89"/>
    </row>
    <row r="4" spans="1:15" ht="18.75" thickBot="1">
      <c r="A4" s="35" t="s">
        <v>0</v>
      </c>
      <c r="B4" s="36" t="s">
        <v>1</v>
      </c>
      <c r="C4" s="37" t="s">
        <v>2</v>
      </c>
      <c r="D4" s="38" t="s">
        <v>8</v>
      </c>
      <c r="E4" s="39" t="s">
        <v>3</v>
      </c>
      <c r="F4" s="55" t="s">
        <v>2</v>
      </c>
      <c r="G4" s="56" t="s">
        <v>8</v>
      </c>
      <c r="H4" s="57" t="s">
        <v>3</v>
      </c>
      <c r="I4" s="40" t="s">
        <v>2</v>
      </c>
      <c r="J4" s="41" t="s">
        <v>8</v>
      </c>
      <c r="K4" s="42" t="s">
        <v>3</v>
      </c>
      <c r="L4" s="48" t="s">
        <v>79</v>
      </c>
      <c r="M4" s="48" t="s">
        <v>86</v>
      </c>
      <c r="N4" s="48" t="s">
        <v>87</v>
      </c>
      <c r="O4" s="48" t="s">
        <v>88</v>
      </c>
    </row>
    <row r="5" spans="1:14" ht="60" customHeight="1" thickBot="1">
      <c r="A5" s="44">
        <v>13</v>
      </c>
      <c r="B5" s="46" t="s">
        <v>19</v>
      </c>
      <c r="C5" s="10" t="s">
        <v>140</v>
      </c>
      <c r="D5" s="1">
        <f>IF(C5="","",IF(C5="Oui",5,0))</f>
        <v>5</v>
      </c>
      <c r="E5" s="11" t="s">
        <v>64</v>
      </c>
      <c r="F5" s="10"/>
      <c r="G5" s="1">
        <f>IF(F5="","",IF(F5="Oui",5,0))</f>
      </c>
      <c r="H5" s="13"/>
      <c r="I5" s="10"/>
      <c r="J5" s="1">
        <f>IF(I5="","",IF(I5="Oui",5,0))</f>
      </c>
      <c r="K5" s="11"/>
      <c r="N5" s="29" t="s">
        <v>89</v>
      </c>
    </row>
    <row r="6" spans="1:14" ht="60" customHeight="1" thickBot="1">
      <c r="A6" s="44">
        <v>14</v>
      </c>
      <c r="B6" s="46" t="s">
        <v>20</v>
      </c>
      <c r="C6" s="10" t="s">
        <v>140</v>
      </c>
      <c r="D6" s="1">
        <f>IF(C6="","",IF(C6="Oui",5,0))</f>
        <v>5</v>
      </c>
      <c r="E6" s="11" t="s">
        <v>64</v>
      </c>
      <c r="F6" s="10"/>
      <c r="G6" s="1">
        <f>IF(F6="","",IF(F6="Oui",5,0))</f>
      </c>
      <c r="H6" s="13"/>
      <c r="I6" s="10"/>
      <c r="J6" s="1">
        <f>IF(I6="","",IF(I6="Oui",5,0))</f>
      </c>
      <c r="K6" s="11"/>
      <c r="N6" s="29" t="s">
        <v>89</v>
      </c>
    </row>
    <row r="7" spans="1:14" ht="62.25" thickBot="1">
      <c r="A7" s="44">
        <v>15</v>
      </c>
      <c r="B7" s="46" t="s">
        <v>26</v>
      </c>
      <c r="C7" s="10" t="s">
        <v>140</v>
      </c>
      <c r="D7" s="1">
        <f>IF(C7="","",IF(C7="Oui",5,IF(C7="Partiellement",3,0)))</f>
        <v>5</v>
      </c>
      <c r="E7" s="11" t="s">
        <v>64</v>
      </c>
      <c r="F7" s="10"/>
      <c r="G7" s="1">
        <f>IF(F7="","",IF(F7="Oui",5,IF(F7="Partiellement",3,0)))</f>
      </c>
      <c r="H7" s="13"/>
      <c r="I7" s="10"/>
      <c r="J7" s="1">
        <f>IF(I7="","",IF(I7="Oui",5,IF(I7="Partiellement",3,0)))</f>
      </c>
      <c r="K7" s="11"/>
      <c r="N7" s="29" t="s">
        <v>89</v>
      </c>
    </row>
    <row r="8" spans="1:15" ht="87" customHeight="1" thickBot="1">
      <c r="A8" s="44">
        <v>16</v>
      </c>
      <c r="B8" s="46" t="s">
        <v>136</v>
      </c>
      <c r="C8" s="10" t="s">
        <v>132</v>
      </c>
      <c r="D8" s="1">
        <f>IF(C8="","",IF(C8="Réalisée sans formalisation",1,IF(C8="organisée sans réalisation à périodicité définie",1,IF(C8="Organisée et réalisée",3,IF(C8="Organisée, réalisée et tracée",5,0)))))</f>
        <v>5</v>
      </c>
      <c r="E8" s="11" t="s">
        <v>64</v>
      </c>
      <c r="F8" s="10"/>
      <c r="G8" s="1">
        <f>IF(F8="","",IF(F8="Oui",5,0))</f>
      </c>
      <c r="H8" s="13"/>
      <c r="I8" s="10"/>
      <c r="J8" s="1">
        <f>IF(I8="","",IF(I8="Oui",5,0))</f>
      </c>
      <c r="K8" s="11"/>
      <c r="O8" s="29" t="s">
        <v>89</v>
      </c>
    </row>
    <row r="9" spans="1:14" ht="60" customHeight="1" thickBot="1">
      <c r="A9" s="44">
        <v>17</v>
      </c>
      <c r="B9" s="46" t="s">
        <v>21</v>
      </c>
      <c r="C9" s="10" t="s">
        <v>133</v>
      </c>
      <c r="D9" s="1">
        <f>IF(C9="","",IF(C9="Toujours",5,IF(C9="Quelquefois",3,0)))</f>
        <v>5</v>
      </c>
      <c r="E9" s="11" t="s">
        <v>67</v>
      </c>
      <c r="F9" s="10"/>
      <c r="G9" s="1">
        <f>IF(F9="","",IF(F9="Toujours",5,IF(F9="Quelquefois",3,0)))</f>
      </c>
      <c r="H9" s="13"/>
      <c r="I9" s="10"/>
      <c r="J9" s="1">
        <f>IF(I9="","",IF(I9="Toujours",5,IF(I9="Quelquefois",3,0)))</f>
      </c>
      <c r="K9" s="11"/>
      <c r="N9" s="29" t="s">
        <v>89</v>
      </c>
    </row>
    <row r="10" spans="1:14" ht="60" customHeight="1" thickBot="1">
      <c r="A10" s="44">
        <v>18</v>
      </c>
      <c r="B10" s="46" t="s">
        <v>22</v>
      </c>
      <c r="C10" s="10" t="s">
        <v>140</v>
      </c>
      <c r="D10" s="1">
        <f>IF(C10="","",IF(C10="Oui",5,0))</f>
        <v>5</v>
      </c>
      <c r="E10" s="11" t="s">
        <v>76</v>
      </c>
      <c r="F10" s="10"/>
      <c r="G10" s="1">
        <f>IF(F10="","",IF(F10="Oui",5,0))</f>
      </c>
      <c r="H10" s="14"/>
      <c r="I10" s="10"/>
      <c r="J10" s="1">
        <f>IF(I10="","",IF(I10="Oui",5,0))</f>
      </c>
      <c r="K10" s="12"/>
      <c r="L10" s="29" t="s">
        <v>89</v>
      </c>
      <c r="N10" s="29" t="s">
        <v>89</v>
      </c>
    </row>
    <row r="11" spans="1:15" ht="79.5" thickBot="1">
      <c r="A11" s="44">
        <v>19</v>
      </c>
      <c r="B11" s="46" t="s">
        <v>135</v>
      </c>
      <c r="C11" s="10" t="s">
        <v>134</v>
      </c>
      <c r="D11" s="1">
        <f>IF(C11="","",IF(C11="vérifiée sans formalisation",1,IF(C11="organisée sans vérification à périodicité définie",1,IF(C11="Organisée et vérifiée",3,IF(C11="Organisée, vérifiée et tracée",5,0)))))</f>
        <v>5</v>
      </c>
      <c r="E11" s="11" t="s">
        <v>76</v>
      </c>
      <c r="F11" s="10"/>
      <c r="G11" s="1">
        <f>IF(F11="","",IF(F11="Oui",5,0))</f>
      </c>
      <c r="H11" s="13"/>
      <c r="I11" s="10"/>
      <c r="J11" s="1">
        <f>IF(I11="","",IF(I11="Oui",5,0))</f>
      </c>
      <c r="K11" s="11"/>
      <c r="O11" s="29" t="s">
        <v>89</v>
      </c>
    </row>
    <row r="12" spans="1:15" ht="79.5" thickBot="1">
      <c r="A12" s="44">
        <v>20</v>
      </c>
      <c r="B12" s="46" t="s">
        <v>137</v>
      </c>
      <c r="C12" s="10" t="s">
        <v>132</v>
      </c>
      <c r="D12" s="1">
        <f>IF(C12="","",IF(C12="réalisée sans formalisation",1,IF(C12="organisée sans réalisation à périodicité définie",1,IF(C12="Organisée et réalisée",3,IF(C12="Organisée, réalisée et tracée",5,0)))))</f>
        <v>5</v>
      </c>
      <c r="E12" s="11" t="s">
        <v>76</v>
      </c>
      <c r="F12" s="10"/>
      <c r="G12" s="1">
        <f>IF(F12="","",IF(F12="Oui",5,0))</f>
      </c>
      <c r="H12" s="13"/>
      <c r="I12" s="10"/>
      <c r="J12" s="1">
        <f>IF(I12="","",IF(I12="Oui",5,0))</f>
      </c>
      <c r="K12" s="11"/>
      <c r="O12" s="29" t="s">
        <v>89</v>
      </c>
    </row>
    <row r="13" spans="1:15" ht="60" customHeight="1" thickBot="1">
      <c r="A13" s="44">
        <v>21</v>
      </c>
      <c r="B13" s="46" t="s">
        <v>23</v>
      </c>
      <c r="C13" s="10"/>
      <c r="D13" s="1">
        <f>IF(C13="","",IF(C13="Oui",5,0))</f>
      </c>
      <c r="E13" s="11" t="s">
        <v>77</v>
      </c>
      <c r="F13" s="10"/>
      <c r="G13" s="1">
        <f>IF(F13="","",IF(F13="Oui",5,0))</f>
      </c>
      <c r="H13" s="14"/>
      <c r="I13" s="10"/>
      <c r="J13" s="1">
        <f>IF(I13="","",IF(I13="Oui",5,0))</f>
      </c>
      <c r="K13" s="12"/>
      <c r="O13" s="29" t="s">
        <v>89</v>
      </c>
    </row>
    <row r="14" spans="1:15" ht="60" customHeight="1" thickBot="1">
      <c r="A14" s="44">
        <v>22</v>
      </c>
      <c r="B14" s="46" t="s">
        <v>24</v>
      </c>
      <c r="C14" s="10"/>
      <c r="D14" s="1">
        <f>IF(C14="","",IF(C14="Oui",5,0))</f>
      </c>
      <c r="E14" s="11" t="s">
        <v>77</v>
      </c>
      <c r="F14" s="10"/>
      <c r="G14" s="1">
        <f>IF(F14="","",IF(F14="Oui",5,0))</f>
      </c>
      <c r="H14" s="13"/>
      <c r="I14" s="10"/>
      <c r="J14" s="1">
        <f>IF(I14="","",IF(I14="Oui",5,0))</f>
      </c>
      <c r="K14" s="11"/>
      <c r="O14" s="29" t="s">
        <v>89</v>
      </c>
    </row>
    <row r="15" spans="1:15" ht="60" customHeight="1" thickBot="1">
      <c r="A15" s="44">
        <v>23</v>
      </c>
      <c r="B15" s="46" t="s">
        <v>25</v>
      </c>
      <c r="C15" s="10"/>
      <c r="D15" s="1">
        <f>IF(C15="","",IF(C15="Tous les jours",5,IF(C15="Une fois par semaine",3,IF(C15="Une fois par mois",1,0))))</f>
      </c>
      <c r="E15" s="11" t="s">
        <v>67</v>
      </c>
      <c r="F15" s="10"/>
      <c r="G15" s="1">
        <f>IF(F15="","",IF(F15="Tous les jours",5,IF(F15="Une fois par semaine",3,IF(F15="Une fois par mois",1,0))))</f>
      </c>
      <c r="H15" s="13"/>
      <c r="I15" s="10"/>
      <c r="J15" s="1">
        <f>IF(I15="","",IF(I15="Tous les jours",5,IF(I15="Une fois par semaine",3,IF(I15="Une fois par mois",1,0))))</f>
      </c>
      <c r="K15" s="11"/>
      <c r="O15" s="29" t="s">
        <v>89</v>
      </c>
    </row>
    <row r="16" spans="1:12" ht="96" customHeight="1" thickBot="1">
      <c r="A16" s="44">
        <v>24</v>
      </c>
      <c r="B16" s="46" t="s">
        <v>105</v>
      </c>
      <c r="C16" s="10"/>
      <c r="D16" s="1">
        <f>IF(C16="","",IF(C16="Sur tous les conditionnements",5,IF(C16="Sur quelques conditionnements",3,0)))</f>
      </c>
      <c r="E16" s="11" t="s">
        <v>78</v>
      </c>
      <c r="F16" s="10"/>
      <c r="G16" s="1">
        <f>IF(F16="","",IF(F16="Sur tous les conditionnements",5,IF(F16="Sur quelques conditionnements",3,0)))</f>
      </c>
      <c r="H16" s="13"/>
      <c r="I16" s="10"/>
      <c r="J16" s="1">
        <f>IF(I16="","",IF(I16="Sur tous les conditionnements",5,IF(I16="Sur quelques conditionnements",3,0)))</f>
      </c>
      <c r="K16" s="11"/>
      <c r="L16" s="29" t="s">
        <v>89</v>
      </c>
    </row>
  </sheetData>
  <sheetProtection sheet="1" objects="1" scenarios="1" selectLockedCells="1"/>
  <autoFilter ref="L4:O16"/>
  <mergeCells count="4">
    <mergeCell ref="C3:E3"/>
    <mergeCell ref="F3:H3"/>
    <mergeCell ref="I3:K3"/>
    <mergeCell ref="C1:E1"/>
  </mergeCells>
  <conditionalFormatting sqref="E16:K16 C16 B5:B16 C5:C14 F5:K14 E10:E14 E5:E8">
    <cfRule type="expression" priority="1" dxfId="3" stopIfTrue="1">
      <formula>LEN(TRIM(B5))=0</formula>
    </cfRule>
  </conditionalFormatting>
  <conditionalFormatting sqref="D5:D16">
    <cfRule type="cellIs" priority="2" dxfId="2" operator="equal" stopIfTrue="1">
      <formula>5</formula>
    </cfRule>
    <cfRule type="cellIs" priority="3" dxfId="1" operator="equal" stopIfTrue="1">
      <formula>3</formula>
    </cfRule>
    <cfRule type="cellIs" priority="4" dxfId="0" operator="equal" stopIfTrue="1">
      <formula>0</formula>
    </cfRule>
  </conditionalFormatting>
  <dataValidations count="16">
    <dataValidation type="list" allowBlank="1" showInputMessage="1" showErrorMessage="1" sqref="I8 I6 I10:I14 F6 F10:F14 F8">
      <formula1>"Oui, Non"</formula1>
    </dataValidation>
    <dataValidation type="list" allowBlank="1" showInputMessage="1" showErrorMessage="1" sqref="I5 F5">
      <formula1>"Oui,Non"</formula1>
    </dataValidation>
    <dataValidation type="list" allowBlank="1" showInputMessage="1" showErrorMessage="1" sqref="I7 F7">
      <formula1>"Oui,Partiellement,Non"</formula1>
    </dataValidation>
    <dataValidation type="list" allowBlank="1" showInputMessage="1" showErrorMessage="1" sqref="I9 F9">
      <formula1>"Toujours,Quelquefois,Jamais"</formula1>
    </dataValidation>
    <dataValidation type="list" allowBlank="1" showInputMessage="1" showErrorMessage="1" sqref="I15 F15">
      <formula1>"Tous les jours, Une fois par semaine, Une fois par mois,Jamais"</formula1>
    </dataValidation>
    <dataValidation type="list" allowBlank="1" showInputMessage="1" showErrorMessage="1" sqref="I16 F16">
      <formula1>"Sur tous les conditionnements, Sur quelques conditionnements, Sur aucun conditionnement"</formula1>
    </dataValidation>
    <dataValidation type="list" allowBlank="1" showInputMessage="1" showErrorMessage="1" sqref="C1:E1">
      <formula1>"Tous les critères, Audit de dossiers, Interview, Observations, Consultation de documents, "</formula1>
    </dataValidation>
    <dataValidation type="list" allowBlank="1" showInputMessage="1" showErrorMessage="1" sqref="C5">
      <formula1>"Oui,Non, NA"</formula1>
    </dataValidation>
    <dataValidation type="list" allowBlank="1" showInputMessage="1" showErrorMessage="1" sqref="C6 C10 C13:C14">
      <formula1>"Oui, Non, NA"</formula1>
    </dataValidation>
    <dataValidation type="list" allowBlank="1" showInputMessage="1" showErrorMessage="1" sqref="C7">
      <formula1>"Oui,Partiellement,Non, NA"</formula1>
    </dataValidation>
    <dataValidation type="list" allowBlank="1" showInputMessage="1" showErrorMessage="1" sqref="C8">
      <formula1>"Organisée, réalisée et tracée,Organisée et réalisée,Organisée sans réalisation à périodicité définie,Réalisée sans formalisation,NA"</formula1>
    </dataValidation>
    <dataValidation type="list" allowBlank="1" showInputMessage="1" showErrorMessage="1" sqref="C9">
      <formula1>"Toujours,Quelquefois,Jamais, NA"</formula1>
    </dataValidation>
    <dataValidation type="list" allowBlank="1" showInputMessage="1" showErrorMessage="1" sqref="C15">
      <formula1>"Tous les jours, Une fois par semaine, Une fois par mois,Jamais,NA"</formula1>
    </dataValidation>
    <dataValidation type="list" allowBlank="1" showInputMessage="1" showErrorMessage="1" sqref="C16">
      <formula1>"Sur tous les conditionnements, Sur quelques conditionnements, Sur aucun conditionnement,NA"</formula1>
    </dataValidation>
    <dataValidation type="list" allowBlank="1" showInputMessage="1" showErrorMessage="1" sqref="C11">
      <formula1>"Organisée, vérifiée et tracée,Organisée et vérifiée,organisée sans vérification à périodicité définie, vérifiée sans formalisation,NA"</formula1>
    </dataValidation>
    <dataValidation type="list" allowBlank="1" showInputMessage="1" showErrorMessage="1" sqref="C12">
      <formula1>"Organisée, réalisée et tracée,Organisée et réalisée,organisée sans réalisation à périodicité définie,réalisée sans formalisation, NA"</formula1>
    </dataValidation>
  </dataValidations>
  <printOptions/>
  <pageMargins left="0.7874015748031497" right="0.7874015748031497" top="0.35433070866141736" bottom="0.3937007874015748" header="0.31496062992125984" footer="0.31496062992125984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O13"/>
  <sheetViews>
    <sheetView showGridLines="0" zoomScale="85" zoomScaleNormal="85" zoomScaleSheetLayoutView="40" zoomScalePageLayoutView="0" workbookViewId="0" topLeftCell="A1">
      <pane ySplit="4" topLeftCell="A5" activePane="bottomLeft" state="frozen"/>
      <selection pane="topLeft" activeCell="F1" sqref="F1"/>
      <selection pane="bottomLeft" activeCell="E9" sqref="E9"/>
    </sheetView>
  </sheetViews>
  <sheetFormatPr defaultColWidth="11.421875" defaultRowHeight="12.75"/>
  <cols>
    <col min="1" max="1" width="3.8515625" style="27" bestFit="1" customWidth="1"/>
    <col min="2" max="2" width="93.28125" style="30" customWidth="1"/>
    <col min="3" max="3" width="28.28125" style="31" customWidth="1"/>
    <col min="4" max="4" width="8.7109375" style="31" customWidth="1"/>
    <col min="5" max="5" width="42.421875" style="32" customWidth="1"/>
    <col min="6" max="6" width="28.421875" style="29" customWidth="1"/>
    <col min="7" max="7" width="8.8515625" style="29" customWidth="1"/>
    <col min="8" max="8" width="42.28125" style="29" customWidth="1"/>
    <col min="9" max="9" width="28.421875" style="29" customWidth="1"/>
    <col min="10" max="10" width="8.8515625" style="29" customWidth="1"/>
    <col min="11" max="11" width="42.28125" style="29" customWidth="1"/>
    <col min="12" max="16384" width="11.421875" style="29" customWidth="1"/>
  </cols>
  <sheetData>
    <row r="1" spans="2:5" ht="26.25">
      <c r="B1" s="28" t="s">
        <v>28</v>
      </c>
      <c r="C1" s="90" t="s">
        <v>103</v>
      </c>
      <c r="D1" s="90"/>
      <c r="E1" s="90"/>
    </row>
    <row r="3" spans="1:11" ht="18.75" thickBot="1">
      <c r="A3" s="33"/>
      <c r="B3" s="34"/>
      <c r="C3" s="91" t="s">
        <v>16</v>
      </c>
      <c r="D3" s="91"/>
      <c r="E3" s="92"/>
      <c r="F3" s="93" t="s">
        <v>17</v>
      </c>
      <c r="G3" s="93"/>
      <c r="H3" s="94"/>
      <c r="I3" s="88" t="s">
        <v>18</v>
      </c>
      <c r="J3" s="88"/>
      <c r="K3" s="89"/>
    </row>
    <row r="4" spans="1:15" ht="18.75" thickBot="1">
      <c r="A4" s="35" t="s">
        <v>0</v>
      </c>
      <c r="B4" s="36" t="s">
        <v>1</v>
      </c>
      <c r="C4" s="37" t="s">
        <v>2</v>
      </c>
      <c r="D4" s="38" t="s">
        <v>8</v>
      </c>
      <c r="E4" s="39" t="s">
        <v>3</v>
      </c>
      <c r="F4" s="55" t="s">
        <v>2</v>
      </c>
      <c r="G4" s="56" t="s">
        <v>8</v>
      </c>
      <c r="H4" s="57" t="s">
        <v>3</v>
      </c>
      <c r="I4" s="40" t="s">
        <v>2</v>
      </c>
      <c r="J4" s="41" t="s">
        <v>8</v>
      </c>
      <c r="K4" s="42" t="s">
        <v>3</v>
      </c>
      <c r="L4" s="48" t="s">
        <v>79</v>
      </c>
      <c r="M4" s="48" t="s">
        <v>86</v>
      </c>
      <c r="N4" s="48" t="s">
        <v>87</v>
      </c>
      <c r="O4" s="48" t="s">
        <v>88</v>
      </c>
    </row>
    <row r="5" spans="1:14" ht="60" customHeight="1" thickBot="1">
      <c r="A5" s="44">
        <v>25</v>
      </c>
      <c r="B5" s="46" t="s">
        <v>34</v>
      </c>
      <c r="C5" s="10" t="s">
        <v>140</v>
      </c>
      <c r="D5" s="1">
        <f>IF(C5="","",IF(C5="Oui",5,0))</f>
        <v>5</v>
      </c>
      <c r="E5" s="11" t="s">
        <v>64</v>
      </c>
      <c r="F5" s="10"/>
      <c r="G5" s="1">
        <f>IF(F5="","",IF(F5="Oui",5,0))</f>
      </c>
      <c r="H5" s="13"/>
      <c r="I5" s="10"/>
      <c r="J5" s="1">
        <f>IF(I5="","",IF(I5="Oui",5,0))</f>
      </c>
      <c r="K5" s="11"/>
      <c r="N5" s="29" t="s">
        <v>89</v>
      </c>
    </row>
    <row r="6" spans="1:14" ht="63" thickBot="1">
      <c r="A6" s="44">
        <v>26</v>
      </c>
      <c r="B6" s="46" t="s">
        <v>32</v>
      </c>
      <c r="C6" s="10" t="s">
        <v>140</v>
      </c>
      <c r="D6" s="1">
        <f>IF(C6="","",IF(C6="Oui",5,0))</f>
        <v>5</v>
      </c>
      <c r="E6" s="11" t="s">
        <v>64</v>
      </c>
      <c r="F6" s="10"/>
      <c r="G6" s="1">
        <f>IF(F6="","",IF(F6="Oui",5,0))</f>
      </c>
      <c r="H6" s="13"/>
      <c r="I6" s="10"/>
      <c r="J6" s="1">
        <f>IF(I6="","",IF(I6="Oui",5,0))</f>
      </c>
      <c r="K6" s="11"/>
      <c r="N6" s="29" t="s">
        <v>89</v>
      </c>
    </row>
    <row r="7" spans="1:15" ht="48" thickBot="1">
      <c r="A7" s="44">
        <v>27</v>
      </c>
      <c r="B7" s="46" t="s">
        <v>33</v>
      </c>
      <c r="C7" s="10" t="s">
        <v>140</v>
      </c>
      <c r="D7" s="1">
        <f>IF(C7="","",IF(C7="Oui",5,IF(C7="Partiellement",3,0)))</f>
        <v>5</v>
      </c>
      <c r="E7" s="11" t="s">
        <v>67</v>
      </c>
      <c r="F7" s="10"/>
      <c r="G7" s="1">
        <f>IF(F7="","",IF(F7="Oui",5,IF(F7="Partiellement",3,0)))</f>
      </c>
      <c r="H7" s="13"/>
      <c r="I7" s="10"/>
      <c r="J7" s="1">
        <f>IF(I7="","",IF(I7="Oui",5,IF(I7="Partiellement",3,0)))</f>
      </c>
      <c r="K7" s="11"/>
      <c r="O7" s="29" t="s">
        <v>89</v>
      </c>
    </row>
    <row r="8" spans="1:12" ht="60" customHeight="1" thickBot="1">
      <c r="A8" s="44">
        <v>28</v>
      </c>
      <c r="B8" s="46" t="s">
        <v>29</v>
      </c>
      <c r="C8" s="10" t="s">
        <v>140</v>
      </c>
      <c r="D8" s="1">
        <f aca="true" t="shared" si="0" ref="D8:D13">IF(C8="","",IF(C8="Oui",5,0))</f>
        <v>5</v>
      </c>
      <c r="E8" s="11" t="s">
        <v>79</v>
      </c>
      <c r="F8" s="10"/>
      <c r="G8" s="1">
        <f>IF(F8="","",IF(F8="Oui",5,0))</f>
      </c>
      <c r="H8" s="13"/>
      <c r="I8" s="10"/>
      <c r="J8" s="1">
        <f>IF(I8="","",IF(I8="Oui",5,0))</f>
      </c>
      <c r="K8" s="11"/>
      <c r="L8" s="29" t="s">
        <v>89</v>
      </c>
    </row>
    <row r="9" spans="1:11" ht="60" customHeight="1" thickBot="1">
      <c r="A9" s="44">
        <v>29</v>
      </c>
      <c r="B9" s="46" t="s">
        <v>106</v>
      </c>
      <c r="C9" s="10" t="s">
        <v>140</v>
      </c>
      <c r="D9" s="1">
        <f t="shared" si="0"/>
        <v>5</v>
      </c>
      <c r="E9" s="11"/>
      <c r="F9" s="10"/>
      <c r="G9" s="1"/>
      <c r="H9" s="13"/>
      <c r="I9" s="10"/>
      <c r="J9" s="1"/>
      <c r="K9" s="11"/>
    </row>
    <row r="10" spans="1:12" ht="60" customHeight="1" thickBot="1">
      <c r="A10" s="44">
        <v>30</v>
      </c>
      <c r="B10" s="46" t="s">
        <v>108</v>
      </c>
      <c r="C10" s="10" t="s">
        <v>140</v>
      </c>
      <c r="D10" s="1">
        <f t="shared" si="0"/>
        <v>5</v>
      </c>
      <c r="E10" s="11" t="s">
        <v>79</v>
      </c>
      <c r="F10" s="10"/>
      <c r="G10" s="1">
        <f>IF(F10="","",IF(F10="Toujours",5,IF(F10="Quelquefois",3,0)))</f>
      </c>
      <c r="H10" s="13"/>
      <c r="I10" s="10"/>
      <c r="J10" s="1">
        <f>IF(I10="","",IF(I10="Toujours",5,IF(I10="Quelquefois",3,0)))</f>
      </c>
      <c r="K10" s="11"/>
      <c r="L10" s="29" t="s">
        <v>89</v>
      </c>
    </row>
    <row r="11" spans="1:14" ht="78" thickBot="1">
      <c r="A11" s="44">
        <v>31</v>
      </c>
      <c r="B11" s="46" t="s">
        <v>35</v>
      </c>
      <c r="C11" s="10" t="s">
        <v>140</v>
      </c>
      <c r="D11" s="1">
        <f t="shared" si="0"/>
        <v>5</v>
      </c>
      <c r="E11" s="11" t="s">
        <v>64</v>
      </c>
      <c r="F11" s="10"/>
      <c r="G11" s="1">
        <f>IF(F11="","",IF(F11="Oui",5,0))</f>
      </c>
      <c r="H11" s="13"/>
      <c r="I11" s="10"/>
      <c r="J11" s="1">
        <f>IF(I11="","",IF(I11="Oui",5,0))</f>
      </c>
      <c r="K11" s="11"/>
      <c r="N11" s="29" t="s">
        <v>89</v>
      </c>
    </row>
    <row r="12" spans="1:14" ht="60" customHeight="1" thickBot="1">
      <c r="A12" s="44">
        <v>32</v>
      </c>
      <c r="B12" s="46" t="s">
        <v>30</v>
      </c>
      <c r="C12" s="10" t="s">
        <v>140</v>
      </c>
      <c r="D12" s="1">
        <f t="shared" si="0"/>
        <v>5</v>
      </c>
      <c r="E12" s="11" t="s">
        <v>64</v>
      </c>
      <c r="F12" s="10"/>
      <c r="G12" s="1">
        <f>IF(F12="","",IF(F12="Oui",5,0))</f>
      </c>
      <c r="H12" s="13"/>
      <c r="I12" s="10"/>
      <c r="J12" s="1">
        <f>IF(I12="","",IF(I12="Oui",5,0))</f>
      </c>
      <c r="K12" s="11"/>
      <c r="N12" s="29" t="s">
        <v>89</v>
      </c>
    </row>
    <row r="13" spans="1:14" ht="60" customHeight="1" thickBot="1">
      <c r="A13" s="44">
        <v>33</v>
      </c>
      <c r="B13" s="46" t="s">
        <v>31</v>
      </c>
      <c r="C13" s="10" t="s">
        <v>140</v>
      </c>
      <c r="D13" s="1">
        <f t="shared" si="0"/>
        <v>5</v>
      </c>
      <c r="E13" s="11" t="s">
        <v>64</v>
      </c>
      <c r="F13" s="10"/>
      <c r="G13" s="1">
        <f>IF(F13="","",IF(F13="Oui",5,0))</f>
      </c>
      <c r="H13" s="13"/>
      <c r="I13" s="10"/>
      <c r="J13" s="1">
        <f>IF(I13="","",IF(I13="Oui",5,0))</f>
      </c>
      <c r="K13" s="11"/>
      <c r="N13" s="29" t="s">
        <v>89</v>
      </c>
    </row>
    <row r="14" ht="16.5" customHeight="1"/>
    <row r="15" ht="15.75" customHeight="1"/>
    <row r="16" ht="15.75" customHeight="1"/>
    <row r="17" ht="16.5" customHeight="1"/>
    <row r="18" ht="15.75" customHeight="1"/>
    <row r="19" ht="15.75" customHeight="1"/>
    <row r="20" ht="16.5" customHeight="1"/>
  </sheetData>
  <sheetProtection sheet="1" objects="1" scenarios="1" selectLockedCells="1"/>
  <autoFilter ref="L4:O13"/>
  <mergeCells count="4">
    <mergeCell ref="C3:E3"/>
    <mergeCell ref="F3:H3"/>
    <mergeCell ref="I3:K3"/>
    <mergeCell ref="C1:E1"/>
  </mergeCells>
  <conditionalFormatting sqref="E5:K13 B5:C13">
    <cfRule type="expression" priority="1" dxfId="3" stopIfTrue="1">
      <formula>LEN(TRIM(B5))=0</formula>
    </cfRule>
  </conditionalFormatting>
  <conditionalFormatting sqref="D5:D13">
    <cfRule type="cellIs" priority="2" dxfId="2" operator="equal" stopIfTrue="1">
      <formula>5</formula>
    </cfRule>
    <cfRule type="cellIs" priority="3" dxfId="1" operator="equal" stopIfTrue="1">
      <formula>3</formula>
    </cfRule>
    <cfRule type="cellIs" priority="4" dxfId="0" operator="equal" stopIfTrue="1">
      <formula>0</formula>
    </cfRule>
  </conditionalFormatting>
  <dataValidations count="9">
    <dataValidation type="list" allowBlank="1" showInputMessage="1" showErrorMessage="1" sqref="I8:I9 I6 I11:I13 F6 F11:F13 F8:F9">
      <formula1>"Oui, Non"</formula1>
    </dataValidation>
    <dataValidation type="list" allowBlank="1" showInputMessage="1" showErrorMessage="1" sqref="I5 F5">
      <formula1>"Oui,Non"</formula1>
    </dataValidation>
    <dataValidation type="list" allowBlank="1" showInputMessage="1" showErrorMessage="1" sqref="I7 F7">
      <formula1>"Oui,Partiellement,Non"</formula1>
    </dataValidation>
    <dataValidation type="list" allowBlank="1" showInputMessage="1" showErrorMessage="1" sqref="I10 F10">
      <formula1>"Toujours,Quelquefois,Jamais"</formula1>
    </dataValidation>
    <dataValidation type="list" allowBlank="1" showInputMessage="1" showErrorMessage="1" sqref="C1:E1">
      <formula1>"Tous les critères, Audit de dossiers, Interview, Observations, Consultation de documents, "</formula1>
    </dataValidation>
    <dataValidation type="list" allowBlank="1" showInputMessage="1" showErrorMessage="1" sqref="C11">
      <formula1>"Oui, Non, NA"</formula1>
    </dataValidation>
    <dataValidation type="list" allowBlank="1" showInputMessage="1" showErrorMessage="1" sqref="C5">
      <formula1>"Oui,Non,NA"</formula1>
    </dataValidation>
    <dataValidation type="list" allowBlank="1" showInputMessage="1" showErrorMessage="1" sqref="C6 C8:C10 C12:C13">
      <formula1>"Oui, Non,NA"</formula1>
    </dataValidation>
    <dataValidation type="list" allowBlank="1" showInputMessage="1" showErrorMessage="1" sqref="C7">
      <formula1>"Oui,Partiellement,Non,NA"</formula1>
    </dataValidation>
  </dataValidations>
  <printOptions/>
  <pageMargins left="0.7874015748031497" right="0.7874015748031497" top="0.35433070866141736" bottom="0.3937007874015748" header="0.31496062992125984" footer="0.31496062992125984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O18"/>
  <sheetViews>
    <sheetView showGridLines="0" zoomScale="85" zoomScaleNormal="85" zoomScaleSheetLayoutView="40" zoomScalePageLayoutView="0" workbookViewId="0" topLeftCell="A7">
      <selection activeCell="C18" sqref="C18"/>
    </sheetView>
  </sheetViews>
  <sheetFormatPr defaultColWidth="11.421875" defaultRowHeight="12.75"/>
  <cols>
    <col min="1" max="1" width="4.57421875" style="27" customWidth="1"/>
    <col min="2" max="2" width="93.28125" style="30" customWidth="1"/>
    <col min="3" max="3" width="28.28125" style="31" customWidth="1"/>
    <col min="4" max="4" width="8.7109375" style="31" customWidth="1"/>
    <col min="5" max="5" width="42.421875" style="32" customWidth="1"/>
    <col min="6" max="6" width="28.421875" style="29" customWidth="1"/>
    <col min="7" max="7" width="8.8515625" style="29" customWidth="1"/>
    <col min="8" max="8" width="42.28125" style="29" customWidth="1"/>
    <col min="9" max="9" width="28.421875" style="29" customWidth="1"/>
    <col min="10" max="10" width="8.8515625" style="29" customWidth="1"/>
    <col min="11" max="11" width="42.28125" style="29" customWidth="1"/>
    <col min="12" max="16384" width="11.421875" style="29" customWidth="1"/>
  </cols>
  <sheetData>
    <row r="1" spans="2:5" ht="26.25">
      <c r="B1" s="28" t="s">
        <v>49</v>
      </c>
      <c r="C1" s="90" t="s">
        <v>103</v>
      </c>
      <c r="D1" s="90"/>
      <c r="E1" s="90"/>
    </row>
    <row r="3" spans="1:11" ht="18.75" thickBot="1">
      <c r="A3" s="33"/>
      <c r="B3" s="34"/>
      <c r="C3" s="91" t="s">
        <v>16</v>
      </c>
      <c r="D3" s="91"/>
      <c r="E3" s="92"/>
      <c r="F3" s="93" t="s">
        <v>17</v>
      </c>
      <c r="G3" s="93"/>
      <c r="H3" s="94"/>
      <c r="I3" s="88" t="s">
        <v>18</v>
      </c>
      <c r="J3" s="88"/>
      <c r="K3" s="89"/>
    </row>
    <row r="4" spans="1:15" ht="18.75" thickBot="1">
      <c r="A4" s="35" t="s">
        <v>0</v>
      </c>
      <c r="B4" s="36" t="s">
        <v>1</v>
      </c>
      <c r="C4" s="37" t="s">
        <v>2</v>
      </c>
      <c r="D4" s="38" t="s">
        <v>8</v>
      </c>
      <c r="E4" s="39" t="s">
        <v>3</v>
      </c>
      <c r="F4" s="55" t="s">
        <v>2</v>
      </c>
      <c r="G4" s="56" t="s">
        <v>8</v>
      </c>
      <c r="H4" s="57" t="s">
        <v>3</v>
      </c>
      <c r="I4" s="40" t="s">
        <v>2</v>
      </c>
      <c r="J4" s="41" t="s">
        <v>8</v>
      </c>
      <c r="K4" s="42" t="s">
        <v>3</v>
      </c>
      <c r="L4" s="48" t="s">
        <v>79</v>
      </c>
      <c r="M4" s="48" t="s">
        <v>86</v>
      </c>
      <c r="N4" s="48" t="s">
        <v>87</v>
      </c>
      <c r="O4" s="48" t="s">
        <v>88</v>
      </c>
    </row>
    <row r="5" spans="1:14" ht="63.75" customHeight="1" thickBot="1">
      <c r="A5" s="44">
        <v>34</v>
      </c>
      <c r="B5" s="46" t="s">
        <v>41</v>
      </c>
      <c r="C5" s="10" t="s">
        <v>140</v>
      </c>
      <c r="D5" s="1">
        <f>IF(C5="","",IF(C5="Oui",5,0))</f>
        <v>5</v>
      </c>
      <c r="E5" s="11" t="s">
        <v>65</v>
      </c>
      <c r="F5" s="10"/>
      <c r="G5" s="1">
        <f>IF(F5="","",IF(F5="Oui",5,0))</f>
      </c>
      <c r="H5" s="13"/>
      <c r="I5" s="10"/>
      <c r="J5" s="1">
        <f>IF(I5="","",IF(I5="Oui",5,0))</f>
      </c>
      <c r="K5" s="11"/>
      <c r="N5" s="29" t="s">
        <v>89</v>
      </c>
    </row>
    <row r="6" spans="1:14" ht="62.25" thickBot="1">
      <c r="A6" s="44">
        <v>35</v>
      </c>
      <c r="B6" s="46" t="s">
        <v>42</v>
      </c>
      <c r="C6" s="10" t="s">
        <v>144</v>
      </c>
      <c r="D6" s="1">
        <f>IF(C6="","",IF(C6="Tous les professionnels",5,IF(C6="Quelques professionnels",3,0)))</f>
        <v>5</v>
      </c>
      <c r="E6" s="11" t="s">
        <v>65</v>
      </c>
      <c r="F6" s="10"/>
      <c r="G6" s="1">
        <f>IF(F6="","",IF(F6="Tous les professionnels",5,IF(F6="Quelques professionnels",3,0)))</f>
      </c>
      <c r="H6" s="13"/>
      <c r="I6" s="10"/>
      <c r="J6" s="1">
        <f>IF(I6="","",IF(I6="Tous les professionnels",5,IF(I6="Quelques professionnels",3,0)))</f>
      </c>
      <c r="K6" s="11"/>
      <c r="N6" s="29" t="s">
        <v>89</v>
      </c>
    </row>
    <row r="7" spans="1:15" ht="62.25" thickBot="1">
      <c r="A7" s="44">
        <v>36</v>
      </c>
      <c r="B7" s="46" t="s">
        <v>43</v>
      </c>
      <c r="C7" s="10" t="s">
        <v>140</v>
      </c>
      <c r="D7" s="1">
        <f>IF(C7="","",IF(C7="Oui",5,0))</f>
        <v>5</v>
      </c>
      <c r="E7" s="11" t="s">
        <v>67</v>
      </c>
      <c r="F7" s="10"/>
      <c r="G7" s="1">
        <f>IF(F7="","",IF(F7="Oui",5,0))</f>
      </c>
      <c r="H7" s="13"/>
      <c r="I7" s="10"/>
      <c r="J7" s="1">
        <f>IF(I7="","",IF(I7="Oui",5,0))</f>
      </c>
      <c r="K7" s="11"/>
      <c r="O7" s="29" t="s">
        <v>89</v>
      </c>
    </row>
    <row r="8" spans="1:14" ht="32.25" thickBot="1">
      <c r="A8" s="44">
        <v>37</v>
      </c>
      <c r="B8" s="46" t="s">
        <v>40</v>
      </c>
      <c r="C8" s="10" t="s">
        <v>133</v>
      </c>
      <c r="D8" s="1">
        <f>IF(C8="","",IF(C8="Toujours",5,IF(C8="Quelquefois",3,0)))</f>
        <v>5</v>
      </c>
      <c r="E8" s="11" t="s">
        <v>64</v>
      </c>
      <c r="F8" s="10"/>
      <c r="G8" s="1">
        <f>IF(F8="","",IF(F8="Toujours",5,IF(F8="Quelquefois",3,0)))</f>
      </c>
      <c r="H8" s="13"/>
      <c r="I8" s="10"/>
      <c r="J8" s="1">
        <f>IF(I8="","",IF(I8="Toujours",5,IF(I8="Quelquefois",3,0)))</f>
      </c>
      <c r="K8" s="11"/>
      <c r="N8" s="29" t="s">
        <v>89</v>
      </c>
    </row>
    <row r="9" spans="1:14" ht="79.5" thickBot="1">
      <c r="A9" s="44">
        <v>38</v>
      </c>
      <c r="B9" s="46" t="s">
        <v>47</v>
      </c>
      <c r="C9" s="10" t="s">
        <v>145</v>
      </c>
      <c r="D9" s="1">
        <f>IF(C9="","",IF(C9="Pour tous les types de médicaments",5,IF(C9="Pour certains types de médicaments",3,0)))</f>
        <v>5</v>
      </c>
      <c r="E9" s="11" t="s">
        <v>68</v>
      </c>
      <c r="F9" s="10"/>
      <c r="G9" s="1">
        <f>IF(F9="","",IF(F9="Pour tous les types de médicaments",5,IF(F9="Pour certains types de médicaments",3,0)))</f>
      </c>
      <c r="H9" s="13"/>
      <c r="I9" s="10"/>
      <c r="J9" s="1">
        <f>IF(I9="","",IF(I9="Pour tous les types de médicaments",5,IF(I9="Pour certains types de médicaments",3,0)))</f>
      </c>
      <c r="K9" s="11"/>
      <c r="N9" s="29" t="s">
        <v>89</v>
      </c>
    </row>
    <row r="10" spans="1:11" ht="16.5" thickBot="1">
      <c r="A10" s="44">
        <v>39</v>
      </c>
      <c r="B10" s="46" t="s">
        <v>36</v>
      </c>
      <c r="C10" s="75"/>
      <c r="D10" s="74"/>
      <c r="E10" s="68"/>
      <c r="F10" s="75"/>
      <c r="G10" s="67"/>
      <c r="H10" s="71"/>
      <c r="I10" s="75"/>
      <c r="J10" s="67"/>
      <c r="K10" s="68"/>
    </row>
    <row r="11" spans="1:14" ht="32.25" thickBot="1">
      <c r="A11" s="44" t="s">
        <v>118</v>
      </c>
      <c r="B11" s="46" t="s">
        <v>37</v>
      </c>
      <c r="C11" s="10" t="s">
        <v>140</v>
      </c>
      <c r="D11" s="1">
        <f>IF(C11="","",IF(C11="Oui",5,0))</f>
        <v>5</v>
      </c>
      <c r="E11" s="11" t="s">
        <v>64</v>
      </c>
      <c r="F11" s="10"/>
      <c r="G11" s="1">
        <f>IF(F11="","",IF(F11="Oui",5,0))</f>
      </c>
      <c r="H11" s="13"/>
      <c r="I11" s="10"/>
      <c r="J11" s="1">
        <f>IF(I11="","",IF(I11="Oui",5,0))</f>
      </c>
      <c r="K11" s="11"/>
      <c r="N11" s="29" t="s">
        <v>89</v>
      </c>
    </row>
    <row r="12" spans="1:14" ht="32.25" thickBot="1">
      <c r="A12" s="44" t="s">
        <v>119</v>
      </c>
      <c r="B12" s="46" t="s">
        <v>38</v>
      </c>
      <c r="C12" s="10" t="s">
        <v>140</v>
      </c>
      <c r="D12" s="1">
        <f>IF(C12="","",IF(C12="Oui",5,0))</f>
        <v>5</v>
      </c>
      <c r="E12" s="11" t="s">
        <v>64</v>
      </c>
      <c r="F12" s="10"/>
      <c r="G12" s="1">
        <f>IF(F12="","",IF(F12="Oui",5,0))</f>
      </c>
      <c r="H12" s="14"/>
      <c r="I12" s="10"/>
      <c r="J12" s="1">
        <f>IF(I12="","",IF(I12="Oui",5,0))</f>
      </c>
      <c r="K12" s="12"/>
      <c r="N12" s="29" t="s">
        <v>89</v>
      </c>
    </row>
    <row r="13" spans="1:14" ht="48" thickBot="1">
      <c r="A13" s="44">
        <v>40</v>
      </c>
      <c r="B13" s="46" t="s">
        <v>39</v>
      </c>
      <c r="C13" s="10" t="s">
        <v>140</v>
      </c>
      <c r="D13" s="1">
        <f>IF(C13="","",IF(C13="Oui",5,0))</f>
        <v>5</v>
      </c>
      <c r="E13" s="11" t="s">
        <v>64</v>
      </c>
      <c r="F13" s="10"/>
      <c r="G13" s="1">
        <f>IF(F13="","",IF(F13="Oui",5,0))</f>
      </c>
      <c r="H13" s="13"/>
      <c r="I13" s="10"/>
      <c r="J13" s="1">
        <f>IF(I13="","",IF(I13="Oui",5,0))</f>
      </c>
      <c r="K13" s="11"/>
      <c r="N13" s="29" t="s">
        <v>89</v>
      </c>
    </row>
    <row r="14" spans="1:14" ht="93" thickBot="1">
      <c r="A14" s="44">
        <v>41</v>
      </c>
      <c r="B14" s="46" t="s">
        <v>44</v>
      </c>
      <c r="C14" s="10" t="s">
        <v>133</v>
      </c>
      <c r="D14" s="1">
        <f>IF(C14="","",IF(C14="Toujours",5,IF(C14="Quelquefois",3,0)))</f>
        <v>5</v>
      </c>
      <c r="E14" s="11" t="s">
        <v>138</v>
      </c>
      <c r="F14" s="10"/>
      <c r="G14" s="1">
        <f>IF(F14="","",IF(F14="Toujours",5,IF(F14="Quelquefois",3,0)))</f>
      </c>
      <c r="H14" s="13"/>
      <c r="I14" s="10"/>
      <c r="J14" s="1">
        <f>IF(I14="","",IF(I14="Toujours",5,IF(I14="Quelquefois",3,0)))</f>
      </c>
      <c r="K14" s="11"/>
      <c r="L14" s="29" t="s">
        <v>89</v>
      </c>
      <c r="N14" s="29" t="s">
        <v>89</v>
      </c>
    </row>
    <row r="15" spans="1:14" ht="63" thickBot="1">
      <c r="A15" s="44">
        <v>42</v>
      </c>
      <c r="B15" s="46" t="s">
        <v>107</v>
      </c>
      <c r="C15" s="10" t="s">
        <v>133</v>
      </c>
      <c r="D15" s="1">
        <f>IF(C15="","",IF(C15="Toujours",5,IF(C15="Quelquefois",3,0)))</f>
        <v>5</v>
      </c>
      <c r="E15" s="11" t="s">
        <v>69</v>
      </c>
      <c r="F15" s="10"/>
      <c r="G15" s="1">
        <f>IF(F15="","",IF(F15="Toujours",5,IF(F15="Quelquefois",3,0)))</f>
      </c>
      <c r="H15" s="13"/>
      <c r="I15" s="10"/>
      <c r="J15" s="1">
        <f>IF(I15="","",IF(I15="Toujours",5,IF(I15="Quelquefois",3,0)))</f>
      </c>
      <c r="K15" s="11"/>
      <c r="L15" s="29" t="s">
        <v>89</v>
      </c>
      <c r="N15" s="29" t="s">
        <v>89</v>
      </c>
    </row>
    <row r="16" spans="1:14" ht="47.25" thickBot="1">
      <c r="A16" s="44">
        <v>43</v>
      </c>
      <c r="B16" s="46" t="s">
        <v>45</v>
      </c>
      <c r="C16" s="10" t="s">
        <v>133</v>
      </c>
      <c r="D16" s="1">
        <f>IF(C16="","",IF(C16="Toujours",5,IF(C16="Quelquefois",3,0)))</f>
        <v>5</v>
      </c>
      <c r="E16" s="11" t="s">
        <v>69</v>
      </c>
      <c r="F16" s="10"/>
      <c r="G16" s="1">
        <f>IF(F16="","",IF(F16="Toujours",5,IF(F16="Quelquefois",3,0)))</f>
      </c>
      <c r="H16" s="13"/>
      <c r="I16" s="10"/>
      <c r="J16" s="1">
        <f>IF(I16="","",IF(I16="Toujours",5,IF(I16="Quelquefois",3,0)))</f>
      </c>
      <c r="K16" s="11"/>
      <c r="L16" s="29" t="s">
        <v>89</v>
      </c>
      <c r="N16" s="29" t="s">
        <v>89</v>
      </c>
    </row>
    <row r="17" spans="1:14" ht="115.5" customHeight="1" thickBot="1">
      <c r="A17" s="44">
        <v>44</v>
      </c>
      <c r="B17" s="46" t="s">
        <v>48</v>
      </c>
      <c r="C17" s="10" t="s">
        <v>133</v>
      </c>
      <c r="D17" s="1">
        <f>IF(C17="","",IF(C17="Toujours",5,IF(C17="Quelquefois",3,0)))</f>
        <v>5</v>
      </c>
      <c r="E17" s="11" t="s">
        <v>64</v>
      </c>
      <c r="F17" s="10"/>
      <c r="G17" s="1">
        <f>IF(F17="","",IF(F17="Toujours",5,IF(F17="Quelquefois",3,0)))</f>
      </c>
      <c r="H17" s="13"/>
      <c r="I17" s="10"/>
      <c r="J17" s="1">
        <f>IF(I17="","",IF(I17="Toujours",5,IF(I17="Quelquefois",3,0)))</f>
      </c>
      <c r="K17" s="11"/>
      <c r="N17" s="29" t="s">
        <v>89</v>
      </c>
    </row>
    <row r="18" spans="1:14" ht="47.25" thickBot="1">
      <c r="A18" s="44">
        <v>45</v>
      </c>
      <c r="B18" s="46" t="s">
        <v>46</v>
      </c>
      <c r="C18" s="10" t="s">
        <v>133</v>
      </c>
      <c r="D18" s="1">
        <f>IF(C18="","",IF(C18="Toujours",5,IF(C18="Quelquefois",3,0)))</f>
        <v>5</v>
      </c>
      <c r="E18" s="11" t="s">
        <v>69</v>
      </c>
      <c r="F18" s="10"/>
      <c r="G18" s="1">
        <f>IF(F18="","",IF(F18="Toujours",5,IF(F18="Quelquefois",3,0)))</f>
      </c>
      <c r="H18" s="13"/>
      <c r="I18" s="10"/>
      <c r="J18" s="1">
        <f>IF(I18="","",IF(I18="Toujours",5,IF(I18="Quelquefois",3,0)))</f>
      </c>
      <c r="K18" s="11"/>
      <c r="L18" s="29" t="s">
        <v>89</v>
      </c>
      <c r="N18" s="29" t="s">
        <v>89</v>
      </c>
    </row>
    <row r="19" ht="15.75" customHeight="1"/>
    <row r="20" ht="16.5" customHeight="1"/>
    <row r="21" ht="15.75" customHeight="1"/>
    <row r="22" ht="15.75" customHeight="1"/>
    <row r="23" ht="15.75" customHeight="1"/>
    <row r="24" ht="16.5" customHeight="1"/>
    <row r="25" ht="15.75" customHeight="1"/>
    <row r="26" ht="15.75" customHeight="1"/>
    <row r="27" ht="16.5" customHeight="1"/>
    <row r="28" ht="15.75" customHeight="1"/>
    <row r="29" ht="15.75" customHeight="1"/>
    <row r="30" ht="15.75" customHeight="1"/>
    <row r="31" ht="16.5" customHeight="1"/>
    <row r="32" ht="15.75" customHeight="1"/>
    <row r="33" ht="15.75" customHeight="1"/>
    <row r="34" ht="16.5" customHeight="1"/>
    <row r="35" ht="15.75" customHeight="1"/>
    <row r="36" ht="15.75" customHeight="1"/>
    <row r="37" ht="16.5" customHeight="1"/>
    <row r="38" ht="15.75" customHeight="1"/>
    <row r="39" ht="15.75" customHeight="1"/>
    <row r="40" ht="16.5" customHeight="1"/>
  </sheetData>
  <sheetProtection sheet="1" objects="1" scenarios="1" selectLockedCells="1"/>
  <autoFilter ref="L4:O18"/>
  <mergeCells count="4">
    <mergeCell ref="C3:E3"/>
    <mergeCell ref="F3:H3"/>
    <mergeCell ref="I3:K3"/>
    <mergeCell ref="C1:E1"/>
  </mergeCells>
  <conditionalFormatting sqref="B5:C18 G5:G9 E5:E18 H5:H18 K5:K18 F5:F12 G11:G12 F13:G18 I13:J18 J5:J9 I5:I12 J11:J12">
    <cfRule type="expression" priority="1" dxfId="3" stopIfTrue="1">
      <formula>LEN(TRIM(B5))=0</formula>
    </cfRule>
  </conditionalFormatting>
  <conditionalFormatting sqref="D5:D9 D11:D18">
    <cfRule type="cellIs" priority="2" dxfId="2" operator="equal" stopIfTrue="1">
      <formula>5</formula>
    </cfRule>
    <cfRule type="cellIs" priority="3" dxfId="1" operator="equal" stopIfTrue="1">
      <formula>3</formula>
    </cfRule>
    <cfRule type="cellIs" priority="4" dxfId="0" operator="equal" stopIfTrue="1">
      <formula>0</formula>
    </cfRule>
  </conditionalFormatting>
  <dataValidations count="13">
    <dataValidation type="list" allowBlank="1" showInputMessage="1" showErrorMessage="1" sqref="I11:I13 F11:F13">
      <formula1>"Oui, Non"</formula1>
    </dataValidation>
    <dataValidation type="list" allowBlank="1" showInputMessage="1" showErrorMessage="1" sqref="I7 F5 F7 I5">
      <formula1>"Oui,Non"</formula1>
    </dataValidation>
    <dataValidation type="list" allowBlank="1" showInputMessage="1" showErrorMessage="1" sqref="I14:I18 F14:F18 F8 I8">
      <formula1>"Toujours,Quelquefois,Jamais"</formula1>
    </dataValidation>
    <dataValidation type="list" allowBlank="1" showInputMessage="1" showErrorMessage="1" sqref="I6 F6">
      <formula1>"Tous les professionnels, Quelques professionnels, Aucun professionnel"</formula1>
    </dataValidation>
    <dataValidation type="list" allowBlank="1" showInputMessage="1" showErrorMessage="1" sqref="I9 F9">
      <formula1>"Pour tous les types de médicaments,Pour certains types de médicaments,Jamais"</formula1>
    </dataValidation>
    <dataValidation type="list" allowBlank="1" showInputMessage="1" showErrorMessage="1" sqref="C1:E1">
      <formula1>"Tous les critères, Audit de dossiers, Interview, Observations, Consultation de documents, "</formula1>
    </dataValidation>
    <dataValidation type="list" allowBlank="1" showInputMessage="1" showErrorMessage="1" sqref="C5">
      <formula1>"Oui,Non,NA"</formula1>
    </dataValidation>
    <dataValidation type="list" allowBlank="1" showInputMessage="1" showErrorMessage="1" sqref="C6">
      <formula1>"Tous les professionnels, Quelques professionnels, Aucun professionnel, NA"</formula1>
    </dataValidation>
    <dataValidation type="list" allowBlank="1" showInputMessage="1" showErrorMessage="1" sqref="C7">
      <formula1>"Oui,Non, NA"</formula1>
    </dataValidation>
    <dataValidation type="list" allowBlank="1" showInputMessage="1" showErrorMessage="1" sqref="C8">
      <formula1>"Toujours,Quelquefois,Jamais, NA"</formula1>
    </dataValidation>
    <dataValidation type="list" allowBlank="1" showInputMessage="1" showErrorMessage="1" sqref="C9">
      <formula1>"Pour tous les types de médicaments,Pour certains types de médicaments,Jamais,NA"</formula1>
    </dataValidation>
    <dataValidation type="list" allowBlank="1" showInputMessage="1" showErrorMessage="1" sqref="C11 C12 C13">
      <formula1>"Oui, Non,NA"</formula1>
    </dataValidation>
    <dataValidation type="list" allowBlank="1" showInputMessage="1" showErrorMessage="1" sqref="C14 C15 C16 C17 C18">
      <formula1>"Toujours,Quelquefois,Jamais,NA"</formula1>
    </dataValidation>
  </dataValidations>
  <printOptions/>
  <pageMargins left="0.7874015748031497" right="0.7874015748031497" top="0.35433070866141736" bottom="0.3937007874015748" header="0.31496062992125984" footer="0.31496062992125984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8"/>
  <dimension ref="A1:O10"/>
  <sheetViews>
    <sheetView showGridLines="0" zoomScale="85" zoomScaleNormal="85" zoomScaleSheetLayoutView="40" zoomScalePageLayoutView="0" workbookViewId="0" topLeftCell="A1">
      <pane ySplit="4" topLeftCell="A5" activePane="bottomLeft" state="frozen"/>
      <selection pane="topLeft" activeCell="F1" sqref="F1"/>
      <selection pane="bottomLeft" activeCell="C10" sqref="C10"/>
    </sheetView>
  </sheetViews>
  <sheetFormatPr defaultColWidth="11.421875" defaultRowHeight="12.75"/>
  <cols>
    <col min="1" max="1" width="3.8515625" style="27" bestFit="1" customWidth="1"/>
    <col min="2" max="2" width="93.28125" style="30" customWidth="1"/>
    <col min="3" max="3" width="28.28125" style="31" customWidth="1"/>
    <col min="4" max="4" width="8.7109375" style="31" customWidth="1"/>
    <col min="5" max="5" width="42.421875" style="32" customWidth="1"/>
    <col min="6" max="6" width="28.421875" style="29" customWidth="1"/>
    <col min="7" max="7" width="8.8515625" style="29" customWidth="1"/>
    <col min="8" max="8" width="42.28125" style="29" customWidth="1"/>
    <col min="9" max="9" width="28.421875" style="29" customWidth="1"/>
    <col min="10" max="10" width="8.8515625" style="29" customWidth="1"/>
    <col min="11" max="11" width="42.28125" style="29" customWidth="1"/>
    <col min="12" max="16384" width="11.421875" style="29" customWidth="1"/>
  </cols>
  <sheetData>
    <row r="1" spans="2:5" ht="26.25">
      <c r="B1" s="28" t="s">
        <v>61</v>
      </c>
      <c r="C1" s="90" t="s">
        <v>103</v>
      </c>
      <c r="D1" s="90"/>
      <c r="E1" s="90"/>
    </row>
    <row r="2" ht="16.5" customHeight="1"/>
    <row r="3" spans="1:11" ht="19.5" customHeight="1" thickBot="1">
      <c r="A3" s="33"/>
      <c r="B3" s="34"/>
      <c r="C3" s="91" t="s">
        <v>16</v>
      </c>
      <c r="D3" s="91"/>
      <c r="E3" s="92"/>
      <c r="F3" s="93" t="s">
        <v>17</v>
      </c>
      <c r="G3" s="93"/>
      <c r="H3" s="94"/>
      <c r="I3" s="88" t="s">
        <v>18</v>
      </c>
      <c r="J3" s="88"/>
      <c r="K3" s="89"/>
    </row>
    <row r="4" spans="1:15" ht="18.75" thickBot="1">
      <c r="A4" s="35" t="s">
        <v>0</v>
      </c>
      <c r="B4" s="36" t="s">
        <v>1</v>
      </c>
      <c r="C4" s="37" t="s">
        <v>2</v>
      </c>
      <c r="D4" s="38" t="s">
        <v>8</v>
      </c>
      <c r="E4" s="39" t="s">
        <v>3</v>
      </c>
      <c r="F4" s="55" t="s">
        <v>2</v>
      </c>
      <c r="G4" s="56" t="s">
        <v>8</v>
      </c>
      <c r="H4" s="57" t="s">
        <v>3</v>
      </c>
      <c r="I4" s="40" t="s">
        <v>2</v>
      </c>
      <c r="J4" s="41" t="s">
        <v>8</v>
      </c>
      <c r="K4" s="42" t="s">
        <v>3</v>
      </c>
      <c r="L4" s="48" t="s">
        <v>79</v>
      </c>
      <c r="M4" s="48" t="s">
        <v>86</v>
      </c>
      <c r="N4" s="48" t="s">
        <v>87</v>
      </c>
      <c r="O4" s="48" t="s">
        <v>88</v>
      </c>
    </row>
    <row r="5" spans="1:15" ht="79.5" thickBot="1">
      <c r="A5" s="44">
        <v>46</v>
      </c>
      <c r="B5" s="46" t="s">
        <v>50</v>
      </c>
      <c r="C5" s="10" t="s">
        <v>140</v>
      </c>
      <c r="D5" s="1">
        <f>IF(C5="","",IF(C5="Oui",5,IF(C5="Partiellement",3,0)))</f>
        <v>5</v>
      </c>
      <c r="E5" s="11" t="s">
        <v>63</v>
      </c>
      <c r="F5" s="10"/>
      <c r="G5" s="1">
        <f>IF(F5="","",IF(F5="Oui",5,IF(F5="Partiellement",3,0)))</f>
      </c>
      <c r="H5" s="13"/>
      <c r="I5" s="10"/>
      <c r="J5" s="1">
        <f>IF(I5="","",IF(I5="Oui",5,IF(I5="Partiellement",3,0)))</f>
      </c>
      <c r="K5" s="11"/>
      <c r="N5" s="29" t="s">
        <v>89</v>
      </c>
      <c r="O5" s="29" t="s">
        <v>89</v>
      </c>
    </row>
    <row r="6" spans="1:14" ht="47.25" thickBot="1">
      <c r="A6" s="44">
        <v>47</v>
      </c>
      <c r="B6" s="46" t="s">
        <v>109</v>
      </c>
      <c r="C6" s="10" t="s">
        <v>140</v>
      </c>
      <c r="D6" s="1">
        <f>IF(C6="","",IF(C6="Oui",5,IF(C6="Partiellement",3,0)))</f>
        <v>5</v>
      </c>
      <c r="E6" s="11" t="s">
        <v>64</v>
      </c>
      <c r="F6" s="10"/>
      <c r="G6" s="1">
        <f>IF(F6="","",IF(F6="Oui",5,IF(F6="Partiellement",3,0)))</f>
      </c>
      <c r="H6" s="13"/>
      <c r="I6" s="10"/>
      <c r="J6" s="1">
        <f>IF(I6="","",IF(I6="Oui",5,IF(I6="Partiellement",3,0)))</f>
      </c>
      <c r="K6" s="11"/>
      <c r="N6" s="29" t="s">
        <v>89</v>
      </c>
    </row>
    <row r="7" spans="1:14" ht="32.25" thickBot="1">
      <c r="A7" s="44">
        <v>48</v>
      </c>
      <c r="B7" s="46" t="s">
        <v>53</v>
      </c>
      <c r="C7" s="10" t="s">
        <v>140</v>
      </c>
      <c r="D7" s="1">
        <f>IF(C7="","",IF(C7="Oui",5,IF(C7="Partiellement",3,0)))</f>
        <v>5</v>
      </c>
      <c r="E7" s="11" t="s">
        <v>65</v>
      </c>
      <c r="F7" s="10"/>
      <c r="G7" s="1">
        <f>IF(F7="","",IF(F7="Oui",5,IF(F7="Partiellement",3,0)))</f>
      </c>
      <c r="H7" s="13"/>
      <c r="I7" s="10"/>
      <c r="J7" s="1">
        <f>IF(I7="","",IF(I7="Oui",5,IF(I7="Partiellement",3,0)))</f>
      </c>
      <c r="K7" s="11"/>
      <c r="N7" s="29" t="s">
        <v>89</v>
      </c>
    </row>
    <row r="8" spans="1:13" ht="138.75" thickBot="1">
      <c r="A8" s="44">
        <v>49</v>
      </c>
      <c r="B8" s="46" t="s">
        <v>54</v>
      </c>
      <c r="C8" s="10" t="s">
        <v>142</v>
      </c>
      <c r="D8" s="1">
        <f>IF(C8="","",IF(C8="9,10 dossiers",5,IF(C8="7,8 dossiers",4,IF(C8="5,6 dossiers",3,IF(C8="3,4 dossiers",2,IF(C8="1,2 dossiers",1,0))))))</f>
        <v>5</v>
      </c>
      <c r="E8" s="11" t="s">
        <v>66</v>
      </c>
      <c r="F8" s="10"/>
      <c r="G8" s="1">
        <f>IF(F8="","",IF(F8="9,10 dossiers",5,IF(F8="7,8 dossiers",4,IF(F8="5,6 dossiers",3,IF(F8="3,4 dossiers",2,IF(F8="1,2 dossiers",1,0))))))</f>
      </c>
      <c r="H8" s="13"/>
      <c r="I8" s="10"/>
      <c r="J8" s="1">
        <f>IF(I8="","",IF(I8="9,10 dossiers",5,IF(I8="7,8 dossiers",4,IF(I8="5,6 dossiers",3,IF(I8="3,4 dossiers",2,IF(I8="1,2 dossiers",1,0))))))</f>
      </c>
      <c r="K8" s="11"/>
      <c r="M8" s="29" t="s">
        <v>89</v>
      </c>
    </row>
    <row r="9" spans="1:14" ht="48" thickBot="1">
      <c r="A9" s="44">
        <v>50</v>
      </c>
      <c r="B9" s="46" t="s">
        <v>51</v>
      </c>
      <c r="C9" s="10" t="s">
        <v>140</v>
      </c>
      <c r="D9" s="1">
        <f>IF(C9="","",IF(C9="Oui",5,IF(C9="Partiellement",3,0)))</f>
        <v>5</v>
      </c>
      <c r="E9" s="11" t="s">
        <v>65</v>
      </c>
      <c r="F9" s="10"/>
      <c r="G9" s="1">
        <f>IF(F9="","",IF(F9="Oui",5,IF(F9="Partiellement",3,0)))</f>
      </c>
      <c r="H9" s="13"/>
      <c r="I9" s="10"/>
      <c r="J9" s="1">
        <f>IF(I9="","",IF(I9="Oui",5,IF(I9="Partiellement",3,0)))</f>
      </c>
      <c r="K9" s="11"/>
      <c r="N9" s="29" t="s">
        <v>89</v>
      </c>
    </row>
    <row r="10" spans="1:14" ht="32.25" thickBot="1">
      <c r="A10" s="44">
        <v>51</v>
      </c>
      <c r="B10" s="46" t="s">
        <v>52</v>
      </c>
      <c r="C10" s="10" t="s">
        <v>140</v>
      </c>
      <c r="D10" s="1">
        <f>IF(C10="","",IF(C10="Oui",5,IF(C10="Partiellement",3,0)))</f>
        <v>5</v>
      </c>
      <c r="E10" s="11" t="s">
        <v>64</v>
      </c>
      <c r="F10" s="10"/>
      <c r="G10" s="1">
        <f>IF(F10="","",IF(F10="Oui",5,IF(F10="Partiellement",3,0)))</f>
      </c>
      <c r="H10" s="14"/>
      <c r="I10" s="10"/>
      <c r="J10" s="1">
        <f>IF(I10="","",IF(I10="Oui",5,IF(I10="Partiellement",3,0)))</f>
      </c>
      <c r="K10" s="12"/>
      <c r="N10" s="29" t="s">
        <v>89</v>
      </c>
    </row>
    <row r="11" ht="16.5" customHeight="1"/>
    <row r="12" ht="15.75" customHeight="1"/>
    <row r="13" ht="15.75" customHeight="1"/>
    <row r="14" ht="15.75" customHeight="1"/>
    <row r="15" ht="15.75" customHeight="1"/>
  </sheetData>
  <sheetProtection sheet="1" objects="1" scenarios="1" selectLockedCells="1"/>
  <autoFilter ref="L4:O10"/>
  <mergeCells count="4">
    <mergeCell ref="C3:E3"/>
    <mergeCell ref="F3:H3"/>
    <mergeCell ref="I3:K3"/>
    <mergeCell ref="C1:E1"/>
  </mergeCells>
  <conditionalFormatting sqref="B5:C10 E5:K10">
    <cfRule type="expression" priority="1" dxfId="3" stopIfTrue="1">
      <formula>LEN(TRIM(B5))=0</formula>
    </cfRule>
  </conditionalFormatting>
  <conditionalFormatting sqref="D5:D10">
    <cfRule type="cellIs" priority="2" dxfId="2" operator="equal" stopIfTrue="1">
      <formula>5</formula>
    </cfRule>
    <cfRule type="cellIs" priority="3" dxfId="1" operator="equal" stopIfTrue="1">
      <formula>3</formula>
    </cfRule>
    <cfRule type="cellIs" priority="4" dxfId="0" operator="equal" stopIfTrue="1">
      <formula>0</formula>
    </cfRule>
  </conditionalFormatting>
  <dataValidations count="4">
    <dataValidation type="list" allowBlank="1" showInputMessage="1" showErrorMessage="1" sqref="C5:C7 F5:F7 I5:I7">
      <formula1>"Oui,Non,NA"</formula1>
    </dataValidation>
    <dataValidation type="list" allowBlank="1" showInputMessage="1" showErrorMessage="1" sqref="C8 F8 I8">
      <formula1>"9,10 dossiers, 7,8 dossiers, 5,6 dossiers, 3,4 dossiers, 1,2 dossiers, Aucun dossier,NA"</formula1>
    </dataValidation>
    <dataValidation type="list" allowBlank="1" showInputMessage="1" showErrorMessage="1" sqref="C9:C10 F9:F10 I9:I10">
      <formula1>"Oui,Partiellement,Non,NA"</formula1>
    </dataValidation>
    <dataValidation type="list" allowBlank="1" showInputMessage="1" showErrorMessage="1" sqref="C1:E1">
      <formula1>"Tous les critères, Audit de dossiers, Interview, Observations, Consultation de documents, "</formula1>
    </dataValidation>
  </dataValidations>
  <printOptions/>
  <pageMargins left="0.7874015748031497" right="0.7874015748031497" top="0.35433070866141736" bottom="0.3937007874015748" header="0.31496062992125984" footer="0.31496062992125984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/>
  <dimension ref="A1:O10"/>
  <sheetViews>
    <sheetView showGridLines="0" zoomScale="85" zoomScaleNormal="85" zoomScaleSheetLayoutView="25" zoomScalePageLayoutView="0" workbookViewId="0" topLeftCell="A1">
      <pane ySplit="4" topLeftCell="A5" activePane="bottomLeft" state="frozen"/>
      <selection pane="topLeft" activeCell="A1" sqref="A1"/>
      <selection pane="bottomLeft" activeCell="C10" sqref="C10"/>
    </sheetView>
  </sheetViews>
  <sheetFormatPr defaultColWidth="11.421875" defaultRowHeight="12.75"/>
  <cols>
    <col min="1" max="1" width="5.57421875" style="27" customWidth="1"/>
    <col min="2" max="2" width="93.28125" style="30" customWidth="1"/>
    <col min="3" max="3" width="28.28125" style="31" customWidth="1"/>
    <col min="4" max="4" width="8.7109375" style="31" customWidth="1"/>
    <col min="5" max="5" width="42.421875" style="32" customWidth="1"/>
    <col min="6" max="6" width="28.421875" style="29" customWidth="1"/>
    <col min="7" max="7" width="8.8515625" style="29" customWidth="1"/>
    <col min="8" max="8" width="42.28125" style="29" customWidth="1"/>
    <col min="9" max="9" width="28.421875" style="29" customWidth="1"/>
    <col min="10" max="10" width="8.8515625" style="29" customWidth="1"/>
    <col min="11" max="11" width="42.28125" style="29" customWidth="1"/>
    <col min="12" max="15" width="0" style="29" hidden="1" customWidth="1"/>
    <col min="16" max="16384" width="11.421875" style="29" customWidth="1"/>
  </cols>
  <sheetData>
    <row r="1" spans="2:5" ht="26.25">
      <c r="B1" s="28" t="s">
        <v>62</v>
      </c>
      <c r="C1" s="90" t="s">
        <v>103</v>
      </c>
      <c r="D1" s="90"/>
      <c r="E1" s="90"/>
    </row>
    <row r="2" ht="16.5" customHeight="1"/>
    <row r="3" spans="1:11" ht="19.5" customHeight="1" thickBot="1">
      <c r="A3" s="33"/>
      <c r="B3" s="34"/>
      <c r="C3" s="91" t="s">
        <v>16</v>
      </c>
      <c r="D3" s="91"/>
      <c r="E3" s="92"/>
      <c r="F3" s="93" t="s">
        <v>17</v>
      </c>
      <c r="G3" s="93"/>
      <c r="H3" s="94"/>
      <c r="I3" s="88" t="s">
        <v>18</v>
      </c>
      <c r="J3" s="88"/>
      <c r="K3" s="89"/>
    </row>
    <row r="4" spans="1:15" ht="18.75" thickBot="1">
      <c r="A4" s="35" t="s">
        <v>0</v>
      </c>
      <c r="B4" s="36" t="s">
        <v>1</v>
      </c>
      <c r="C4" s="37" t="s">
        <v>2</v>
      </c>
      <c r="D4" s="38" t="s">
        <v>8</v>
      </c>
      <c r="E4" s="39" t="s">
        <v>3</v>
      </c>
      <c r="F4" s="55" t="s">
        <v>2</v>
      </c>
      <c r="G4" s="56" t="s">
        <v>8</v>
      </c>
      <c r="H4" s="57" t="s">
        <v>3</v>
      </c>
      <c r="I4" s="40" t="s">
        <v>2</v>
      </c>
      <c r="J4" s="41" t="s">
        <v>8</v>
      </c>
      <c r="K4" s="42" t="s">
        <v>3</v>
      </c>
      <c r="L4" s="48" t="s">
        <v>79</v>
      </c>
      <c r="M4" s="48" t="s">
        <v>86</v>
      </c>
      <c r="N4" s="48" t="s">
        <v>87</v>
      </c>
      <c r="O4" s="48" t="s">
        <v>88</v>
      </c>
    </row>
    <row r="5" spans="1:15" ht="32.25" thickBot="1">
      <c r="A5" s="44">
        <v>52</v>
      </c>
      <c r="B5" s="46" t="s">
        <v>55</v>
      </c>
      <c r="C5" s="10" t="s">
        <v>146</v>
      </c>
      <c r="D5" s="1">
        <f>IF(C5="","",IF(C5="Plus de 2/3 des professionnels",5,IF(C5="Inférieur ou égal à 2/3 des professionnels",3,IF(C5="Inférieur ou égal à 1/3 des professionnels",1,0))))</f>
        <v>5</v>
      </c>
      <c r="E5" s="11"/>
      <c r="F5" s="10"/>
      <c r="G5" s="1">
        <f>IF(F5="","",IF(F5="Plus de 2/3 des professionnels",5,IF(F5="Inférieur ou égal à 2/3 des professionnels",3,IF(F5="Inférieur ou égal à 1/3 des professionnels",1,0))))</f>
      </c>
      <c r="H5" s="13"/>
      <c r="I5" s="10"/>
      <c r="J5" s="1">
        <f>IF(I5="","",IF(I5="Plus de 2/3 des professionnels",5,IF(I5="Inférieur ou égal à 2/3 des professionnels",3,IF(I5="Inférieur ou égal à 1/3 des professionnels",1,0))))</f>
      </c>
      <c r="K5" s="11"/>
      <c r="L5" s="49"/>
      <c r="M5" s="49"/>
      <c r="N5" s="49" t="s">
        <v>89</v>
      </c>
      <c r="O5" s="49"/>
    </row>
    <row r="6" spans="1:15" ht="32.25" thickBot="1">
      <c r="A6" s="44">
        <v>53</v>
      </c>
      <c r="B6" s="46" t="s">
        <v>56</v>
      </c>
      <c r="C6" s="10" t="s">
        <v>140</v>
      </c>
      <c r="D6" s="1">
        <f>IF(C6="","",IF(C6="Oui",5,IF(C6="Partiellement",3,0)))</f>
        <v>5</v>
      </c>
      <c r="E6" s="11"/>
      <c r="F6" s="10"/>
      <c r="G6" s="1">
        <f>IF(F6="","",IF(F6="Oui",5,IF(F6="Partiellement",3,0)))</f>
      </c>
      <c r="H6" s="13"/>
      <c r="I6" s="10"/>
      <c r="J6" s="1">
        <f>IF(I6="","",IF(I6="Oui",5,IF(I6="Partiellement",3,0)))</f>
      </c>
      <c r="K6" s="11"/>
      <c r="L6" s="49"/>
      <c r="M6" s="49"/>
      <c r="N6" s="49" t="s">
        <v>89</v>
      </c>
      <c r="O6" s="49"/>
    </row>
    <row r="7" spans="1:15" ht="32.25" thickBot="1">
      <c r="A7" s="44">
        <v>54</v>
      </c>
      <c r="B7" s="46" t="s">
        <v>57</v>
      </c>
      <c r="C7" s="66"/>
      <c r="D7" s="67"/>
      <c r="E7" s="68"/>
      <c r="F7" s="66"/>
      <c r="G7" s="67"/>
      <c r="H7" s="71"/>
      <c r="I7" s="66"/>
      <c r="J7" s="67"/>
      <c r="K7" s="68"/>
      <c r="L7" s="49"/>
      <c r="M7" s="49"/>
      <c r="N7" s="49"/>
      <c r="O7" s="49"/>
    </row>
    <row r="8" spans="1:15" ht="16.5" thickBot="1">
      <c r="A8" s="44" t="s">
        <v>120</v>
      </c>
      <c r="B8" s="46" t="s">
        <v>58</v>
      </c>
      <c r="C8" s="10" t="s">
        <v>133</v>
      </c>
      <c r="D8" s="1">
        <f>IF(C8="","",IF(C8="Toujours",5,IF(C8="Régulièrement",3,IF(C8="Parfois",1,0))))</f>
        <v>5</v>
      </c>
      <c r="E8" s="11"/>
      <c r="F8" s="10"/>
      <c r="G8" s="1">
        <f>IF(F8="","",IF(F8="Toujours",5,IF(F8="Régulièrement",3,IF(F8="Parfois",1,0))))</f>
      </c>
      <c r="H8" s="13"/>
      <c r="I8" s="10"/>
      <c r="J8" s="1">
        <f>IF(I8="","",IF(I8="Toujours",5,IF(I8="Régulièrement",3,IF(I8="Parfois",1,0))))</f>
      </c>
      <c r="K8" s="11"/>
      <c r="L8" s="49"/>
      <c r="M8" s="49"/>
      <c r="N8" s="49" t="s">
        <v>89</v>
      </c>
      <c r="O8" s="49"/>
    </row>
    <row r="9" spans="1:15" ht="16.5" thickBot="1">
      <c r="A9" s="44" t="s">
        <v>121</v>
      </c>
      <c r="B9" s="50" t="s">
        <v>110</v>
      </c>
      <c r="C9" s="10" t="s">
        <v>133</v>
      </c>
      <c r="D9" s="1">
        <f>IF(C9="","",IF(C9="Toujours",5,IF(C9="Régulièrement",3,IF(C9="Parfois",1,0))))</f>
        <v>5</v>
      </c>
      <c r="E9" s="11"/>
      <c r="F9" s="10"/>
      <c r="G9" s="1">
        <f>IF(F9="","",IF(F9="Toujours",5,IF(F9="Régulièrement",3,IF(F9="Parfois",1,0))))</f>
      </c>
      <c r="H9" s="13"/>
      <c r="I9" s="10"/>
      <c r="J9" s="1">
        <f>IF(I9="","",IF(I9="Toujours",5,IF(I9="Régulièrement",3,IF(I9="Parfois",1,0))))</f>
      </c>
      <c r="K9" s="11"/>
      <c r="L9" s="49"/>
      <c r="M9" s="49"/>
      <c r="N9" s="49" t="s">
        <v>89</v>
      </c>
      <c r="O9" s="49"/>
    </row>
    <row r="10" spans="1:15" ht="16.5" thickBot="1">
      <c r="A10" s="44" t="s">
        <v>122</v>
      </c>
      <c r="B10" s="50" t="s">
        <v>111</v>
      </c>
      <c r="C10" s="10" t="s">
        <v>133</v>
      </c>
      <c r="D10" s="1">
        <f>IF(C10="","",IF(C10="Toujours",5,IF(C10="Régulièrement",3,IF(C10="Parfois",1,0))))</f>
        <v>5</v>
      </c>
      <c r="E10" s="12"/>
      <c r="F10" s="10"/>
      <c r="G10" s="1">
        <f>IF(F10="","",IF(F10="Toujours",5,IF(F10="Régulièrement",3,IF(F10="Parfois",1,0))))</f>
      </c>
      <c r="H10" s="14"/>
      <c r="I10" s="10"/>
      <c r="J10" s="1">
        <f>IF(I10="","",IF(I10="Toujours",5,IF(I10="Régulièrement",3,IF(I10="Parfois",1,0))))</f>
      </c>
      <c r="K10" s="12"/>
      <c r="L10" s="49"/>
      <c r="M10" s="49"/>
      <c r="N10" s="49" t="s">
        <v>89</v>
      </c>
      <c r="O10" s="49"/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</sheetData>
  <sheetProtection sheet="1" objects="1" scenarios="1" selectLockedCells="1"/>
  <autoFilter ref="L4:O10"/>
  <mergeCells count="4">
    <mergeCell ref="C3:E3"/>
    <mergeCell ref="F3:H3"/>
    <mergeCell ref="I3:K3"/>
    <mergeCell ref="C1:E1"/>
  </mergeCells>
  <conditionalFormatting sqref="B5:C10 J8:J10 J5:J6 G5:G6 E5:F10 G8:G10 K5:K10 H5:I10">
    <cfRule type="expression" priority="1" dxfId="3" stopIfTrue="1">
      <formula>LEN(TRIM(B5))=0</formula>
    </cfRule>
  </conditionalFormatting>
  <conditionalFormatting sqref="D5:D6 D8:D10">
    <cfRule type="cellIs" priority="2" dxfId="2" operator="equal" stopIfTrue="1">
      <formula>5</formula>
    </cfRule>
    <cfRule type="cellIs" priority="3" dxfId="1" operator="equal" stopIfTrue="1">
      <formula>3</formula>
    </cfRule>
    <cfRule type="cellIs" priority="4" dxfId="0" operator="equal" stopIfTrue="1">
      <formula>0</formula>
    </cfRule>
  </conditionalFormatting>
  <dataValidations count="6">
    <dataValidation type="list" allowBlank="1" showInputMessage="1" showErrorMessage="1" sqref="I5 F5">
      <formula1>"Plus de 2/3 des professionnels, Inférieur ou égal à 2/3 des professionnels, Inférieur ou égal à 1/3 des professionnels, Aucun professionnel"</formula1>
    </dataValidation>
    <dataValidation type="list" allowBlank="1" showInputMessage="1" showErrorMessage="1" sqref="I6 F6">
      <formula1>"Oui,Partiellement,Non"</formula1>
    </dataValidation>
    <dataValidation type="list" allowBlank="1" showInputMessage="1" showErrorMessage="1" sqref="C8:C10 F8:F10 I8:I10">
      <formula1>"Toujours, Régulièrement, Parfois,Jamais,NA"</formula1>
    </dataValidation>
    <dataValidation type="list" allowBlank="1" showInputMessage="1" showErrorMessage="1" sqref="C1:E1">
      <formula1>"Tous les critères, Audit de dossiers, Interview, Observations, Consultation de documents, "</formula1>
    </dataValidation>
    <dataValidation type="list" allowBlank="1" showInputMessage="1" showErrorMessage="1" sqref="C5">
      <formula1>"Plus de 2/3 des professionnels, Inférieur ou égal à 2/3 des professionnels, Inférieur ou égal à 1/3 des professionnels, Aucun professionnel, NA"</formula1>
    </dataValidation>
    <dataValidation type="list" allowBlank="1" showInputMessage="1" showErrorMessage="1" sqref="C6">
      <formula1>"Oui,Partiellement,Non,NA"</formula1>
    </dataValidation>
  </dataValidations>
  <printOptions/>
  <pageMargins left="0.7874015748031497" right="0.7874015748031497" top="0.35433070866141736" bottom="0.3937007874015748" header="0.31496062992125984" footer="0.31496062992125984"/>
  <pageSetup horizontalDpi="600" verticalDpi="600" orientation="landscape" paperSize="9" scale="71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"/>
  <dimension ref="A2:H13"/>
  <sheetViews>
    <sheetView showGridLines="0" view="pageBreakPreview" zoomScale="70" zoomScaleNormal="40" zoomScaleSheetLayoutView="70" zoomScalePageLayoutView="0" workbookViewId="0" topLeftCell="A4">
      <selection activeCell="B2" sqref="B2:G2"/>
    </sheetView>
  </sheetViews>
  <sheetFormatPr defaultColWidth="0" defaultRowHeight="12.75"/>
  <cols>
    <col min="1" max="1" width="5.57421875" style="0" customWidth="1"/>
    <col min="2" max="2" width="25.140625" style="0" customWidth="1"/>
    <col min="3" max="5" width="11.421875" style="0" customWidth="1"/>
    <col min="6" max="6" width="21.140625" style="0" bestFit="1" customWidth="1"/>
    <col min="7" max="7" width="21.57421875" style="0" bestFit="1" customWidth="1"/>
    <col min="8" max="8" width="6.00390625" style="0" customWidth="1"/>
    <col min="9" max="16384" width="0" style="0" hidden="1" customWidth="1"/>
  </cols>
  <sheetData>
    <row r="2" spans="2:7" ht="30">
      <c r="B2" s="95" t="s">
        <v>152</v>
      </c>
      <c r="C2" s="95"/>
      <c r="D2" s="95"/>
      <c r="E2" s="95"/>
      <c r="F2" s="95"/>
      <c r="G2" s="95"/>
    </row>
    <row r="4" spans="1:8" ht="18">
      <c r="A4" s="96">
        <f ca="1">TODAY()</f>
        <v>42122</v>
      </c>
      <c r="B4" s="96"/>
      <c r="C4" s="96"/>
      <c r="D4" s="96"/>
      <c r="E4" s="96"/>
      <c r="F4" s="96"/>
      <c r="G4" s="96"/>
      <c r="H4" s="96"/>
    </row>
    <row r="7" spans="3:8" ht="15">
      <c r="C7" s="4" t="s">
        <v>81</v>
      </c>
      <c r="D7" s="58" t="s">
        <v>82</v>
      </c>
      <c r="E7" s="5" t="s">
        <v>83</v>
      </c>
      <c r="F7" s="8" t="s">
        <v>84</v>
      </c>
      <c r="G7" s="8" t="s">
        <v>85</v>
      </c>
      <c r="H7" s="3"/>
    </row>
    <row r="8" spans="2:8" ht="12.75">
      <c r="B8" s="9" t="s">
        <v>14</v>
      </c>
      <c r="C8" s="6">
        <f>SUM(Prescription!$D$5:$D$21)/((COUNTA(Prescription!$C$5:$C$21)-COUNTIF(Prescription!$C$5:$C$21,"NA"))*5)</f>
        <v>1</v>
      </c>
      <c r="D8" s="6" t="e">
        <f>SUM(Prescription!$G$5:$G$21)/((COUNTA(Prescription!$F$5:$F$21)-COUNTIF(Prescription!$F$5:$F$21,"NA"))*5)</f>
        <v>#DIV/0!</v>
      </c>
      <c r="E8" s="6" t="e">
        <f>SUM(Prescription!$J$5:$J$21)/((COUNTA(Prescription!$I$5:$I$21)-COUNTIF(Prescription!$I$5:$I$21,"NA"))*5)</f>
        <v>#DIV/0!</v>
      </c>
      <c r="F8" s="7" t="e">
        <f aca="true" t="shared" si="0" ref="F8:G13">D8-C8</f>
        <v>#DIV/0!</v>
      </c>
      <c r="G8" s="6" t="e">
        <f t="shared" si="0"/>
        <v>#DIV/0!</v>
      </c>
      <c r="H8" s="2"/>
    </row>
    <row r="9" spans="2:8" ht="12.75">
      <c r="B9" s="9" t="s">
        <v>27</v>
      </c>
      <c r="C9" s="6">
        <f>SUM(Stockage!$D$5:$D$13)/((COUNTA(Stockage!$C$5:$C$13)-COUNTIF(Stockage!$C$5:$C$13,"NA"))*5)</f>
        <v>1</v>
      </c>
      <c r="D9" s="6" t="e">
        <f>SUM(Stockage!$G$5:$G$13)/((COUNTA(Stockage!$F$5:$F$13)-COUNTIF(Stockage!$F$5:$F$13,"NA"))*5)</f>
        <v>#DIV/0!</v>
      </c>
      <c r="E9" s="6" t="e">
        <f>SUM(Stockage!$J$5:$J$13)/((COUNTA(Stockage!$I$5:$I$13)-COUNTIF(Stockage!$I$5:$I$13,"NA"))*5)</f>
        <v>#DIV/0!</v>
      </c>
      <c r="F9" s="7" t="e">
        <f t="shared" si="0"/>
        <v>#DIV/0!</v>
      </c>
      <c r="G9" s="6" t="e">
        <f t="shared" si="0"/>
        <v>#DIV/0!</v>
      </c>
      <c r="H9" s="2"/>
    </row>
    <row r="10" spans="2:8" ht="12.75">
      <c r="B10" s="9" t="s">
        <v>28</v>
      </c>
      <c r="C10" s="6">
        <f>SUM(Préparation!$D$5:$D$13)/((COUNTA(Préparation!$C$5:$C$13)-COUNTIF(Préparation!$C$5:$C$13,"NA"))*5)</f>
        <v>1</v>
      </c>
      <c r="D10" s="6" t="e">
        <f>SUM(Préparation!$G$5:$G$13)/((COUNTA(Préparation!$F$5:$F$13)-COUNTIF(Préparation!$F$5:$F$13,"NA"))*5)</f>
        <v>#DIV/0!</v>
      </c>
      <c r="E10" s="6" t="e">
        <f>SUM(Préparation!$J$5:$J$13)/((COUNTA(Préparation!$I$5:$I$13)-COUNTIF(Préparation!$I$5:$I$13,"NA"))*5)</f>
        <v>#DIV/0!</v>
      </c>
      <c r="F10" s="7" t="e">
        <f t="shared" si="0"/>
        <v>#DIV/0!</v>
      </c>
      <c r="G10" s="6" t="e">
        <f t="shared" si="0"/>
        <v>#DIV/0!</v>
      </c>
      <c r="H10" s="2"/>
    </row>
    <row r="11" spans="2:8" ht="12.75">
      <c r="B11" s="9" t="s">
        <v>80</v>
      </c>
      <c r="C11" s="6">
        <f>SUM('distribution administration'!$D$5:$D$18)/((COUNTA('distribution administration'!$C$5:$C$18)-COUNTIF('distribution administration'!$C$5:$C$18,"NA"))*5)</f>
        <v>1</v>
      </c>
      <c r="D11" s="6" t="e">
        <f>SUM('distribution administration'!$G$5:$G$18)/((COUNTA('distribution administration'!$F$5:$F$18)-COUNTIF('distribution administration'!$F$5:$F$18,"NA"))*5)</f>
        <v>#DIV/0!</v>
      </c>
      <c r="E11" s="6" t="e">
        <f>SUM('distribution administration'!$J$5:$J$18)/((COUNTA('distribution administration'!$I$5:$I$18)-COUNTIF('distribution administration'!$I$5:$I$18,"NA"))*5)</f>
        <v>#DIV/0!</v>
      </c>
      <c r="F11" s="7" t="e">
        <f t="shared" si="0"/>
        <v>#DIV/0!</v>
      </c>
      <c r="G11" s="6" t="e">
        <f t="shared" si="0"/>
        <v>#DIV/0!</v>
      </c>
      <c r="H11" s="2"/>
    </row>
    <row r="12" spans="2:8" ht="12.75">
      <c r="B12" s="9" t="s">
        <v>61</v>
      </c>
      <c r="C12" s="6">
        <f>SUM(Coordination!$D$5:$D$10)/((COUNTA(Coordination!$C$5:$C$10)-COUNTIF(Coordination!$C$5:$C$10,"NA"))*5)</f>
        <v>1</v>
      </c>
      <c r="D12" s="6" t="e">
        <f>SUM(Coordination!$G$5:$G$10)/((COUNTA(Coordination!$F$5:$F$10)-COUNTIF(Coordination!$F$5:$F$10,"NA"))*5)</f>
        <v>#DIV/0!</v>
      </c>
      <c r="E12" s="6" t="e">
        <f>SUM(Coordination!$J$5:$J$10)/((COUNTA(Coordination!$I$5:$I$10)-COUNTIF(Coordination!$I$5:$I$10,"NA"))*5)</f>
        <v>#DIV/0!</v>
      </c>
      <c r="F12" s="7" t="e">
        <f t="shared" si="0"/>
        <v>#DIV/0!</v>
      </c>
      <c r="G12" s="6" t="e">
        <f t="shared" si="0"/>
        <v>#DIV/0!</v>
      </c>
      <c r="H12" s="2"/>
    </row>
    <row r="13" spans="2:8" ht="12.75">
      <c r="B13" s="9" t="s">
        <v>62</v>
      </c>
      <c r="C13" s="6">
        <f>SUM('Formation Information'!$D$5:$D$10)/((COUNTA('Formation Information'!$C$5:$C$10)-COUNTIF('Formation Information'!$C$5:$C$10,"NA"))*5)</f>
        <v>1</v>
      </c>
      <c r="D13" s="6" t="e">
        <f>SUM('Formation Information'!$G$5:$G$10)/((COUNTA('Formation Information'!$F$5:$F$10)-COUNTIF('Formation Information'!$F$5:$F$10,"NA"))*5)</f>
        <v>#DIV/0!</v>
      </c>
      <c r="E13" s="6" t="e">
        <f>SUM('Formation Information'!$J$5:$J$10)/((COUNTA('Formation Information'!$I$5:$I$10)-COUNTIF('Formation Information'!$I$5:$I$10,"NA"))*5)</f>
        <v>#DIV/0!</v>
      </c>
      <c r="F13" s="7" t="e">
        <f t="shared" si="0"/>
        <v>#DIV/0!</v>
      </c>
      <c r="G13" s="6" t="e">
        <f t="shared" si="0"/>
        <v>#DIV/0!</v>
      </c>
      <c r="H13" s="2"/>
    </row>
    <row r="62" ht="42" customHeight="1"/>
  </sheetData>
  <sheetProtection sheet="1" objects="1" scenarios="1" selectLockedCells="1"/>
  <mergeCells count="2">
    <mergeCell ref="B2:G2"/>
    <mergeCell ref="A4:H4"/>
  </mergeCells>
  <printOptions/>
  <pageMargins left="0.787401575" right="0.787401575" top="0.984251969" bottom="0.984251969" header="0.4921259845" footer="0.4921259845"/>
  <pageSetup horizontalDpi="600" verticalDpi="600" orientation="portrait" paperSize="9" scale="7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 ANGERS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DESPPA</dc:creator>
  <cp:keywords/>
  <dc:description/>
  <cp:lastModifiedBy>BEROL Valérie</cp:lastModifiedBy>
  <cp:lastPrinted>2015-04-28T09:46:18Z</cp:lastPrinted>
  <dcterms:created xsi:type="dcterms:W3CDTF">2014-06-20T13:21:01Z</dcterms:created>
  <dcterms:modified xsi:type="dcterms:W3CDTF">2015-04-28T10:08:20Z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1926957868</vt:i4>
  </property>
  <property fmtid="{D5CDD505-2E9C-101B-9397-08002B2CF9AE}" pid="3" name="_EmailSubject">
    <vt:lpwstr>Envoi d'un message : Capture.jpg</vt:lpwstr>
  </property>
  <property fmtid="{D5CDD505-2E9C-101B-9397-08002B2CF9AE}" pid="4" name="_AuthorEmail">
    <vt:lpwstr>Paul.Despres@chu-angers.fr</vt:lpwstr>
  </property>
  <property fmtid="{D5CDD505-2E9C-101B-9397-08002B2CF9AE}" pid="5" name="_AuthorEmailDisplayName">
    <vt:lpwstr>DESPRES PAUL</vt:lpwstr>
  </property>
  <property fmtid="{D5CDD505-2E9C-101B-9397-08002B2CF9AE}" pid="6" name="_ReviewingToolsShownOnce">
    <vt:lpwstr/>
  </property>
</Properties>
</file>